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20" yWindow="-285" windowWidth="15600" windowHeight="9240"/>
  </bookViews>
  <sheets>
    <sheet name="Лист1" sheetId="4" r:id="rId1"/>
  </sheets>
  <definedNames>
    <definedName name="_xlnm.Print_Titles" localSheetId="0">Лист1!$8:$10</definedName>
    <definedName name="_xlnm.Print_Area" localSheetId="0">Лист1!$A$1:$I$139</definedName>
  </definedNames>
  <calcPr calcId="125725" calcOnSave="0"/>
</workbook>
</file>

<file path=xl/calcChain.xml><?xml version="1.0" encoding="utf-8"?>
<calcChain xmlns="http://schemas.openxmlformats.org/spreadsheetml/2006/main">
  <c r="I101" i="4"/>
  <c r="H101"/>
  <c r="G101"/>
  <c r="I102"/>
  <c r="H102"/>
  <c r="G102"/>
  <c r="I135"/>
  <c r="I128" s="1"/>
  <c r="H135"/>
  <c r="H128" s="1"/>
  <c r="G135"/>
  <c r="G128" s="1"/>
  <c r="G136"/>
  <c r="I137"/>
  <c r="H137"/>
  <c r="I99"/>
  <c r="H99"/>
  <c r="G99"/>
  <c r="I97"/>
  <c r="H97"/>
  <c r="G97"/>
  <c r="G98"/>
  <c r="I95"/>
  <c r="H95"/>
  <c r="G95"/>
  <c r="I96"/>
  <c r="H96"/>
  <c r="G96"/>
  <c r="I78"/>
  <c r="I76" s="1"/>
  <c r="H78"/>
  <c r="H76" s="1"/>
  <c r="G78"/>
  <c r="G76" s="1"/>
  <c r="I72"/>
  <c r="I71" s="1"/>
  <c r="H72"/>
  <c r="H71" s="1"/>
  <c r="G72"/>
  <c r="H69"/>
  <c r="H67" s="1"/>
  <c r="I41"/>
  <c r="I39" s="1"/>
  <c r="I38" s="1"/>
  <c r="H41"/>
  <c r="H39" s="1"/>
  <c r="H38" s="1"/>
  <c r="G41"/>
  <c r="I111"/>
  <c r="H111"/>
  <c r="G111"/>
  <c r="H88"/>
  <c r="I88"/>
  <c r="G71"/>
  <c r="I67"/>
  <c r="G43"/>
  <c r="G42" s="1"/>
  <c r="I90"/>
  <c r="I43"/>
  <c r="I42" s="1"/>
  <c r="H43"/>
  <c r="H42" s="1"/>
  <c r="G67"/>
  <c r="I133"/>
  <c r="H133"/>
  <c r="I131"/>
  <c r="H131"/>
  <c r="I129"/>
  <c r="H129"/>
  <c r="I125"/>
  <c r="I124" s="1"/>
  <c r="H125"/>
  <c r="H124" s="1"/>
  <c r="I122"/>
  <c r="H122"/>
  <c r="I121"/>
  <c r="H121"/>
  <c r="I117"/>
  <c r="H117"/>
  <c r="I107"/>
  <c r="H107"/>
  <c r="I104"/>
  <c r="I103" s="1"/>
  <c r="H104"/>
  <c r="H103" s="1"/>
  <c r="H90"/>
  <c r="I86"/>
  <c r="H86"/>
  <c r="I84"/>
  <c r="H84"/>
  <c r="I81"/>
  <c r="H81"/>
  <c r="H55" s="1"/>
  <c r="I74"/>
  <c r="H74"/>
  <c r="I61"/>
  <c r="H61"/>
  <c r="I59"/>
  <c r="H59"/>
  <c r="I56"/>
  <c r="H56"/>
  <c r="I53"/>
  <c r="H53"/>
  <c r="I51"/>
  <c r="I48" s="1"/>
  <c r="H51"/>
  <c r="I49"/>
  <c r="H49"/>
  <c r="I46"/>
  <c r="H46"/>
  <c r="I36"/>
  <c r="H36"/>
  <c r="I32"/>
  <c r="H32"/>
  <c r="I30"/>
  <c r="H30"/>
  <c r="I27"/>
  <c r="H27"/>
  <c r="I25"/>
  <c r="H25"/>
  <c r="I18"/>
  <c r="H18"/>
  <c r="I14"/>
  <c r="I13" s="1"/>
  <c r="I12" s="1"/>
  <c r="H14"/>
  <c r="H13" s="1"/>
  <c r="H12" s="1"/>
  <c r="G36"/>
  <c r="G51"/>
  <c r="G53"/>
  <c r="G56"/>
  <c r="G30"/>
  <c r="G27"/>
  <c r="I55" l="1"/>
  <c r="I127"/>
  <c r="H127"/>
  <c r="I17"/>
  <c r="I106"/>
  <c r="H106"/>
  <c r="H48"/>
  <c r="H17"/>
  <c r="G131"/>
  <c r="G61"/>
  <c r="G74"/>
  <c r="G46"/>
  <c r="G133"/>
  <c r="G129"/>
  <c r="G25"/>
  <c r="G18"/>
  <c r="G88"/>
  <c r="G86"/>
  <c r="G84"/>
  <c r="G81"/>
  <c r="G55" s="1"/>
  <c r="G90"/>
  <c r="G59"/>
  <c r="G49"/>
  <c r="G48" s="1"/>
  <c r="G117"/>
  <c r="G107"/>
  <c r="G122"/>
  <c r="G121" s="1"/>
  <c r="G125"/>
  <c r="G124" s="1"/>
  <c r="G32"/>
  <c r="G104"/>
  <c r="G103" s="1"/>
  <c r="G39"/>
  <c r="G38" s="1"/>
  <c r="G14"/>
  <c r="G13" s="1"/>
  <c r="G12" s="1"/>
  <c r="I16" l="1"/>
  <c r="I11" s="1"/>
  <c r="H16"/>
  <c r="H11" s="1"/>
  <c r="G127"/>
  <c r="G17"/>
  <c r="G106"/>
  <c r="G16" l="1"/>
  <c r="G11" s="1"/>
</calcChain>
</file>

<file path=xl/sharedStrings.xml><?xml version="1.0" encoding="utf-8"?>
<sst xmlns="http://schemas.openxmlformats.org/spreadsheetml/2006/main" count="536" uniqueCount="316">
  <si>
    <t>№</t>
  </si>
  <si>
    <t>п/п</t>
  </si>
  <si>
    <t>Наименование программы</t>
  </si>
  <si>
    <t>ЦСР</t>
  </si>
  <si>
    <t>Рз</t>
  </si>
  <si>
    <t>ПР</t>
  </si>
  <si>
    <t>ВР</t>
  </si>
  <si>
    <t>08</t>
  </si>
  <si>
    <t>01</t>
  </si>
  <si>
    <t>Сумма (тыс.рублей)</t>
  </si>
  <si>
    <t>ВСЕГО</t>
  </si>
  <si>
    <t>07</t>
  </si>
  <si>
    <t>05</t>
  </si>
  <si>
    <t>04</t>
  </si>
  <si>
    <t>03</t>
  </si>
  <si>
    <t>09</t>
  </si>
  <si>
    <t>100</t>
  </si>
  <si>
    <t>200</t>
  </si>
  <si>
    <t>800</t>
  </si>
  <si>
    <t>11</t>
  </si>
  <si>
    <t>02</t>
  </si>
  <si>
    <t>500</t>
  </si>
  <si>
    <t>12</t>
  </si>
  <si>
    <t>400</t>
  </si>
  <si>
    <t>300</t>
  </si>
  <si>
    <t>10</t>
  </si>
  <si>
    <t>60 0 00 00000</t>
  </si>
  <si>
    <t>Подпрограмма "Обеспечение реализации муниципальной программы"</t>
  </si>
  <si>
    <t>60 1 00 00000</t>
  </si>
  <si>
    <t>60 1 01 00000</t>
  </si>
  <si>
    <t>60 1 01 92010</t>
  </si>
  <si>
    <t>60 2 00 00000</t>
  </si>
  <si>
    <t>60 2 01 00000</t>
  </si>
  <si>
    <t>60 2 01 51180</t>
  </si>
  <si>
    <t xml:space="preserve">Подпрограмма "Защита населения и территории поселения от чрезвычайных ситуаций, обеспечение пожарной безопасности,  безопасности людей на водных объектах" 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</si>
  <si>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в сфере защиты населения от чрезвычайных ситуаций и пожаров»</t>
  </si>
  <si>
    <t>60 3 00 00000</t>
  </si>
  <si>
    <t xml:space="preserve">Подпрограмма "Развитие градостроительной деятельносии" 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</si>
  <si>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по развитию градостроительной деятельности»</t>
  </si>
  <si>
    <t>60 4 00 00000</t>
  </si>
  <si>
    <t xml:space="preserve">Подпрограмма "Создание условий для обеспечения качественными услугами ЖКХ населения поселения и развитие дорожного хозяйства поселения" </t>
  </si>
  <si>
    <t>60 5 00 00000</t>
  </si>
  <si>
    <t xml:space="preserve">Подпрограмма "Создание условий для организации отдыха и оздоровления детей и молодежи" </t>
  </si>
  <si>
    <t>60 6 00 00000</t>
  </si>
  <si>
    <t>60 7 00 00000</t>
  </si>
  <si>
    <t xml:space="preserve">Подпрограмма "Развитие физической культуры и спорта" </t>
  </si>
  <si>
    <t>60 8 00 00000</t>
  </si>
  <si>
    <t xml:space="preserve">Подпрограмма "Развитие мер социальной поддержки отдельных категорий граждан" </t>
  </si>
  <si>
    <t>60 9 00 00000</t>
  </si>
  <si>
    <t>60 9 01 00000</t>
  </si>
  <si>
    <t>60 9 01 90470</t>
  </si>
  <si>
    <t>15 1 00 00000</t>
  </si>
  <si>
    <t>15 1 01 00000</t>
  </si>
  <si>
    <t>15 1 01 90380</t>
  </si>
  <si>
    <t>15 0 00 00000</t>
  </si>
  <si>
    <t>1.1</t>
  </si>
  <si>
    <t>1.1.1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</si>
  <si>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</si>
  <si>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</si>
  <si>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</si>
  <si>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</si>
  <si>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</si>
  <si>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</si>
  <si>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</si>
  <si>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</si>
  <si>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</si>
  <si>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</si>
  <si>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</si>
  <si>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2.6</t>
  </si>
  <si>
    <t>2.6.1</t>
  </si>
  <si>
    <t>2.7</t>
  </si>
  <si>
    <t>2.7.1</t>
  </si>
  <si>
    <t>2.8</t>
  </si>
  <si>
    <t>2.8.1</t>
  </si>
  <si>
    <t>2.1.3</t>
  </si>
  <si>
    <t>13</t>
  </si>
  <si>
    <t xml:space="preserve">        к решению Совета народных депутатов</t>
  </si>
  <si>
    <t>8</t>
  </si>
  <si>
    <t>9</t>
  </si>
  <si>
    <t>60 7 03 00000</t>
  </si>
  <si>
    <t>Основное мероприятие «Модернизация  материальной базы, технического и технологического оснащения учреждений культуры поселения»</t>
  </si>
  <si>
    <t xml:space="preserve">Подпрограмма «Развитие и поддержка малого и среднего предпринимательства " </t>
  </si>
  <si>
    <t>Муниципальная программа  Грибановского городского  поселения Грибановского муниципального района" Муниципальное управление  Грибановского городского  поселения"</t>
  </si>
  <si>
    <t>60 1 07 90300</t>
  </si>
  <si>
    <t>60 1 07 00000</t>
  </si>
  <si>
    <t>60 5 12 91290</t>
  </si>
  <si>
    <t>60 5 12 00000</t>
  </si>
  <si>
    <t>Основное мероприятие «Разработка местных нормативов градостроительного проектирования поселения»</t>
  </si>
  <si>
    <t>Расходы на разработку местных нормативов градостроительного проектирования поселения (Закупка товаров, работ и услуг для государственных (муниципальных) нужд)</t>
  </si>
  <si>
    <t>60 4 03 00000</t>
  </si>
  <si>
    <t>60 4 03 90200</t>
  </si>
  <si>
    <t>Основное мероприятие «Создание систем капитального ремонта общего имущества в многоквартирных домах»</t>
  </si>
  <si>
    <t>60 5 04 00000</t>
  </si>
  <si>
    <t>Основное мероприятие «Озеленение территории поселения»</t>
  </si>
  <si>
    <t>Расходы на озеленение территории поселения  (Закупка товаров, работ и услуг для  обеспечения государственных (муниципальных) нужд)</t>
  </si>
  <si>
    <t>Основное мероприятие «Приобретение, ремонт и содержание муниципального имущества»</t>
  </si>
  <si>
    <t>Расходы на приобретение, ремонт и содержание муниципального имущества поселения  (Закупка товаров, работ и услуг для  обеспечения государственных (муниципальных) нужд)</t>
  </si>
  <si>
    <t>Основное мероприятие" Проведение мероприятий по захоронению граждан без определенного места жительства и одиноко проживающих"</t>
  </si>
  <si>
    <t>Расходы на проведение мероприятий по захоронению граждан без определенного места жительства и одиноко проживающих  (Закупка товаров, работ и услуг для государственных (муниципальных) нужд)</t>
  </si>
  <si>
    <t>Расходы на содержание мест захоронения (Закупка товаров, работ и услуг для государственных (муниципальных) нужд)</t>
  </si>
  <si>
    <t>Основное мероприятие " Разработка проектно-сметной документации на выполнение работ по благоустройству территории городского поселения, работы по межеванию земельных участков и постановке на кадастровый учет"</t>
  </si>
  <si>
    <t>Расходы на  разработку проектно-сметной документации выполнение работ по благоустройству территории городского поселения, работы по межеванию земельных участков и постановке на кадастровый учет(Закупка товаров, работ и услуг для государственных (муниципальных) нужд)</t>
  </si>
  <si>
    <t>60 5 14 00000</t>
  </si>
  <si>
    <t>60 5 17 00000</t>
  </si>
  <si>
    <t>60 5 18 00000</t>
  </si>
  <si>
    <t>60 5 18 90200</t>
  </si>
  <si>
    <t>60 5 19 00000</t>
  </si>
  <si>
    <t>60 5 19 90200</t>
  </si>
  <si>
    <t>60 5 21 00000</t>
  </si>
  <si>
    <t>60 5 21 90200</t>
  </si>
  <si>
    <t>2.4.2</t>
  </si>
  <si>
    <t xml:space="preserve">Подпрограмма "Развитие культуры городского поселения" </t>
  </si>
  <si>
    <t>60 6 02 00000</t>
  </si>
  <si>
    <t>60 6 02 90310</t>
  </si>
  <si>
    <t>60 4 07 90850</t>
  </si>
  <si>
    <t>60 4 07 00000</t>
  </si>
  <si>
    <t>60 3 10 91430</t>
  </si>
  <si>
    <t>60 3 10 00000</t>
  </si>
  <si>
    <t>60 7 02 00000</t>
  </si>
  <si>
    <t>60 7 02 00590</t>
  </si>
  <si>
    <t>Основное мероприятие «Развитие МКУК "ЦБС Грибановского городского поселения»</t>
  </si>
  <si>
    <t>60 1 01 92020</t>
  </si>
  <si>
    <t>60 1 01 00590</t>
  </si>
  <si>
    <t>Расходы на обеспечение  деятельности муниципального казенного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</si>
  <si>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муниципального казенного учреждения    (Закупка товаров, работ и услуг для  обеспечения государственных (муниципальных) нужд)</t>
  </si>
  <si>
    <t>Расходы на обеспечение деятельности администрации Грибановского городского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</si>
  <si>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администрации Грибановского городского поселения  (Закупка товаров, работ и услуг для  обеспечения государственных (муниципальных) нужд)</t>
  </si>
  <si>
    <t>Расходы на обеспечение деятельности главы Грибановского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</si>
  <si>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"Управление резервным фондом администрации Грибановского городского  поселения"</t>
  </si>
  <si>
    <t>60 1 03 00000</t>
  </si>
  <si>
    <t>60 1 03 20540</t>
  </si>
  <si>
    <t>Основное мероприятие «Развитие МКУК "Центр культуры и досуга МИР»</t>
  </si>
  <si>
    <t>60 7 03 00590</t>
  </si>
  <si>
    <t>60 7 06 L5190</t>
  </si>
  <si>
    <t>60 7 06 00000</t>
  </si>
  <si>
    <t>Подпрограмма "Формирование современной городской среды"</t>
  </si>
  <si>
    <t xml:space="preserve">Основное мероприятие "Благоустройство общественных территорий в Грибановском городском поселении" </t>
  </si>
  <si>
    <t>Расходы на благоустройство общественных территорий (Закупка товаров, работ и услуг для государственных (муниципальных) нужд)</t>
  </si>
  <si>
    <t xml:space="preserve">Основное мероприятие "Благоустройство дворовых территорий многоквартирных домов  в Грибановском городском поселении" </t>
  </si>
  <si>
    <t>Расходы на благоустройство дворовых территорий (Закупка товаров, работ и услуг для государственных (муниципальных) нужд)</t>
  </si>
  <si>
    <t xml:space="preserve">Основное мероприятие "Осуществление строительного контроля" </t>
  </si>
  <si>
    <t>Расходы на осуществление строительного контроля (Закупка товаров, работ и услуг для государственных (муниципальных) нужд)</t>
  </si>
  <si>
    <t>61 1 00 00000</t>
  </si>
  <si>
    <t>61 1 01 00000</t>
  </si>
  <si>
    <t>61 1 02 00000</t>
  </si>
  <si>
    <t>61 1 04 00000</t>
  </si>
  <si>
    <t>61 0 00 00000</t>
  </si>
  <si>
    <t>Основное мероприятие "Обеспечение проведения выборов в представительные органы муниципального образования и главы городского поселения"</t>
  </si>
  <si>
    <t>60 1 05 00000</t>
  </si>
  <si>
    <t xml:space="preserve">Грибановского городского поселения        </t>
  </si>
  <si>
    <t>3</t>
  </si>
  <si>
    <t>3.1</t>
  </si>
  <si>
    <t>3.1.1</t>
  </si>
  <si>
    <t>3.1.2</t>
  </si>
  <si>
    <t>3.1.3</t>
  </si>
  <si>
    <t>60 5 07 00000</t>
  </si>
  <si>
    <t>Основное мероприятие "Приобретение коммунальной техники"</t>
  </si>
  <si>
    <t>60 5 02 00000</t>
  </si>
  <si>
    <t>2.4.3</t>
  </si>
  <si>
    <t>60 4 08 90890</t>
  </si>
  <si>
    <t>Основное мероприятие «Проведение мероприятий по энергосбережению на территории городского поселения»</t>
  </si>
  <si>
    <t>Расходы на проведение мероприятий по энергосбережению на территории городского поселения  (Закупка товаров, работ и услуг для  обеспечения государственных (муниципальных) нужд)</t>
  </si>
  <si>
    <t>Расходы на проведение выборов в Совет народных депутатов муниципального образования  (Закупка товаров, работ и услуг для государственных (муниципальных) нужд)</t>
  </si>
  <si>
    <t>Расходы на проведение выборов Главы Грибановского городского поселения  (Закупка товаров, работ и услуг для государственных (муниципальных) нужд)</t>
  </si>
  <si>
    <t>60 1 05 90110</t>
  </si>
  <si>
    <t>60 1 05 90120</t>
  </si>
  <si>
    <t>60 5 07 90200</t>
  </si>
  <si>
    <t>60 5 F3 67483</t>
  </si>
  <si>
    <t>60 5 F3 67484</t>
  </si>
  <si>
    <t>60 5 17 90200</t>
  </si>
  <si>
    <t>60 5 23 00000</t>
  </si>
  <si>
    <t>60 5 23 98670</t>
  </si>
  <si>
    <t>Основное мероприятие  "Управление муниципальным долгом Грибановского городского поселения"</t>
  </si>
  <si>
    <t>60 1 06 00000</t>
  </si>
  <si>
    <t>60 1 06 27880</t>
  </si>
  <si>
    <t>700</t>
  </si>
  <si>
    <t>60 5 02 S8620</t>
  </si>
  <si>
    <t>Подпрограмма "Осуществление первичного воинского учета на территории, где отсутствуют военные комиссариаты"</t>
  </si>
  <si>
    <t>Основное мероприятие «Обеспечение функционирования военно-учетного стола»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</si>
  <si>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на осуществление муниципального земельного контроля»</t>
  </si>
  <si>
    <t>60 4 08 00000</t>
  </si>
  <si>
    <t>Основное мероприятие «Развитие дорожного хозяйства»</t>
  </si>
  <si>
    <t>Основное мероприятие " Содержание мест захоронения (гражданские кладбища)"</t>
  </si>
  <si>
    <t>Основное мероприятие «Развитие мер социальной поддержки отдельных категорий граждан»</t>
  </si>
  <si>
    <t>60 5 04 99601</t>
  </si>
  <si>
    <t>Расходы на благоустройство городского поселения: ремонт и благоустройство военно-мемориальных объектов  (Закупка товаров, работ и услуг для государственных (муниципальных) нужд)</t>
  </si>
  <si>
    <t>Зарезервированные средства, связанные с особенностями исполнения бюджета</t>
  </si>
  <si>
    <t>Расходы по передаче полномочий на мероприятия по развитию и поддержке малого и среднего предпринимательства (Межбюджетные трансферты)</t>
  </si>
  <si>
    <t>Основное мероприятие «Обеспечение деятельности органов  местного самоуправления:  - обеспечение деятельности главы Грибановского городского поселения;  -  обеспечение деятельности администрации Грибановского городского поселения;  - обеспечение деятельности муниципального казенного учреждения"</t>
  </si>
  <si>
    <t>Расходы на обеспечение деятельности администрации Грибановского городского поселения   (Иные бюджетные ассигнования)</t>
  </si>
  <si>
    <t>Расходы резервного фонда администрации Грибановского городского поселения  (финансовое обеспечение непредвиденных расходов)  (Иные бюджетные ассигнования)</t>
  </si>
  <si>
    <t>Основное мероприятие "Зарезервированные средства, связанные с особенностями исполнения бюджета"</t>
  </si>
  <si>
    <t>Основное мероприятие "Предоставление бюджету муниципального района из бюджета поселения межбюджетных трансфертов на осуществление полномочий по осуществлению внутреннего муниципального финансового контроля, а также контроля в сфере закупок"</t>
  </si>
  <si>
    <t>60 1 09 90100</t>
  </si>
  <si>
    <t>60 1 09 00000</t>
  </si>
  <si>
    <t>Основное мероприятие «Финансовое обеспечение мероприятий согласно Соглашению по перердаче полномочий»</t>
  </si>
  <si>
    <t>Процентные платежи по муниципальному долгу Грибановского городского поселения (бюджетные кредиты)</t>
  </si>
  <si>
    <t>Расходы по  передаче полномочий в области внутреннего муниципального финансового контроля, а также контроля в сфере закупок (межбюджетные трансферты)</t>
  </si>
  <si>
    <t>Расходы за счет субвенций  на 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учреждениями,органами управления государственными внебюджетными фондами)</t>
  </si>
  <si>
    <t>Расходы за счет субвенций  на осуществление первич-ного воинского учета на территориях, где отсутствуют военные комиссариаты  (Закупка товаров, работ и услуг для  обеспечения государственных (муниципальных) нужд)</t>
  </si>
  <si>
    <t>Расходы по передаче полномочий по мероприятиям защиты населения от чрезвычайных ситуаций и пожаров (межбюджетные трансферты)</t>
  </si>
  <si>
    <t>Расходы по  передаче полномочий на мероприятия по развитию градостроительной деятельности (межбюджетные трансферты)</t>
  </si>
  <si>
    <t>Расходы по  передаче полномочий на мероприятия по осуществлению земельного контроля (межбюджетные трансферты)</t>
  </si>
  <si>
    <t>Расходы на приобретение коммунальной специализированной техники (Закупка товаров, работ и услуг для  обеспечения государственных (муниципальных) нужд)</t>
  </si>
  <si>
    <t>Расходы на приобретение коммунальной специализированной техники (Закупка товаров, работ и услуг для  обеспечения государственных (муниципальных) нужд) (софинансирование)</t>
  </si>
  <si>
    <t>Расходы на обеспечение  мероприятий по капитальному ремонту многоквартирных домов  (Закупка товаров, работ и услуг для государственных (муниципальных) нужд)</t>
  </si>
  <si>
    <t>60 5 F3 00000</t>
  </si>
  <si>
    <t>Расходы на мероприятия по развитию сети автомобильных дорог общего пользования поселения (Закупка товаров, работ и услуг для  обеспечения государственных (муниципальных) нужд)</t>
  </si>
  <si>
    <t>60 5 14 90200</t>
  </si>
  <si>
    <t>60 5 15 98670</t>
  </si>
  <si>
    <t>Расходы на обеспечение мероприятий по уличному освещению (Закупка товаров, работ и услуг для  обеспечения государственных (муниципальных) нужд)</t>
  </si>
  <si>
    <t>Основное мероприятие "Развитие электрохозяйства»</t>
  </si>
  <si>
    <t>60 5 15 00000</t>
  </si>
  <si>
    <t>Расходы на передачу полномочий по организации мероприятий по вовлечению молодежи в социальную практику (межбюджетные трансферты)</t>
  </si>
  <si>
    <t>Расходы на обеспечение деятельности (оказание услуг) муниципального казенного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</si>
  <si>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муниципального казенного учреждения  (Закупка товаров, работ и услуг для  обеспечения государственных (муниципальных) нужд)</t>
  </si>
  <si>
    <t>Расходы на обеспечение деятельности (оказание услуг) муниципального казенного учреждения  (Иные бюджетные ассигнования)</t>
  </si>
  <si>
    <t>Расходы на обеспечение деятельности (оказание услуг) муниципального казенного учреждения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</si>
  <si>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Подключение муниципальных общедоступных библиотек  и государственных центральных библиотек в субъектах Российской Федерации к информационно-телекомуникационной сети "Интернет" и развитие библиотечного дела с учетом задачи расширения информационных технологий и оцифровки (Закупка товаров, работ и услуг для  обеспечения государственных (муниципальных) нужд)</t>
  </si>
  <si>
    <t>Комплектование книжных фондов муниципальных общедоступных библиотек субъектов Российской Федерации (Закупка товаров, работ и услуг для  обеспечения государственных (муниципальных) нужд)</t>
  </si>
  <si>
    <t>Расходы по  передаче полномочий в области физической культуры и спорта (межбюджетные трансферты)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</si>
  <si>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 в области физической культуры и спорта»</t>
  </si>
  <si>
    <t>60 8 02 90410</t>
  </si>
  <si>
    <t xml:space="preserve">Расходы на доплаты к пенсиям муниципальных служащих городского поселения  </t>
  </si>
  <si>
    <t>3.1.4</t>
  </si>
  <si>
    <t>61 1 F2 00000</t>
  </si>
  <si>
    <t>61 1 F2 Д5550</t>
  </si>
  <si>
    <t>60 8 02 00000</t>
  </si>
  <si>
    <t>Расходы на обеспечение мероприятий по перерселению  граждан из аварийного жилищного фонда   (Закупка товаров, работ и услуг для  обеспечения государственных (муниципальных) нужд)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</si>
  <si>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</si>
  <si>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 xml:space="preserve">Основное мероприятие "Региональный проект "Формирование комфортной городской среды" </t>
  </si>
  <si>
    <t>Расходы на реализацию программ формирования современной городской среды(в целях достижения значений дополнительного результата)(Закупка товаров, работ и услуг для государственных (муниципальных) нужд)</t>
  </si>
  <si>
    <t>61 1 F2 55550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</si>
  <si>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организации мероприятий по вовлечению молодежи в социальную практику »</t>
  </si>
  <si>
    <t>2.1.4</t>
  </si>
  <si>
    <t>2.1.5</t>
  </si>
  <si>
    <t>2.5.2</t>
  </si>
  <si>
    <t>2.5.3</t>
  </si>
  <si>
    <t>2.5.4</t>
  </si>
  <si>
    <t>2.5.5</t>
  </si>
  <si>
    <t>2.5.6</t>
  </si>
  <si>
    <t>2.5.7</t>
  </si>
  <si>
    <t>2.5.8</t>
  </si>
  <si>
    <t>2.5.9</t>
  </si>
  <si>
    <t>2.5.10</t>
  </si>
  <si>
    <t>2.7.2</t>
  </si>
  <si>
    <t>2.7.3</t>
  </si>
  <si>
    <t>2.9</t>
  </si>
  <si>
    <t>2.9.1</t>
  </si>
  <si>
    <t xml:space="preserve">Основное мероприятие "Создание условий для обеспечения качественными услугами ЖКХ населения  Грибановского городского поселения" </t>
  </si>
  <si>
    <t xml:space="preserve">Расходы на оказание субсидий юридическим лицам (кроме некоммерческих организаций)  </t>
  </si>
  <si>
    <t>60 5 16 00000</t>
  </si>
  <si>
    <t>60 5 16 90200</t>
  </si>
  <si>
    <t>60 1 08 00000</t>
  </si>
  <si>
    <t>60 1 08 90200</t>
  </si>
  <si>
    <t>Основное мероприятие "Обеспечение исполнения судебных актов Российской Федерации и мировых соглашений"</t>
  </si>
  <si>
    <t>Расходы на обеспечение исполнения судебных актов Российской Федерации и мировых соглашений</t>
  </si>
  <si>
    <t xml:space="preserve">Основное мероприятие "Организация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</si>
  <si>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Расходы на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(Закупка товаров, работ и услуг для  обеспечения государственных (муниципальных) нужд)</t>
  </si>
  <si>
    <t>60 3 05 00000</t>
  </si>
  <si>
    <t>60 3 05 20570</t>
  </si>
  <si>
    <t>60 5 12 S8850</t>
  </si>
  <si>
    <t>60 5 15 S8670</t>
  </si>
  <si>
    <t>60 5 23 S8670</t>
  </si>
  <si>
    <t>60 5 08 00000</t>
  </si>
  <si>
    <t>60 5 08 S8600</t>
  </si>
  <si>
    <t>60 5 08 S8760</t>
  </si>
  <si>
    <t>60 5 24 00000</t>
  </si>
  <si>
    <t>60 5 24 S8430</t>
  </si>
  <si>
    <t>Основное мероприятие "Организация проведения оплачиваемых общественных работ"</t>
  </si>
  <si>
    <t>Расходы на организацию проведения оплачиваемых общественных работ (Закупка товаров, работ и услуг для  обеспечения государственных (муниципальных) нужд)</t>
  </si>
  <si>
    <t>Основное мероприятие "Переселение граждан из ветхого и аварийного жилищного фонда"</t>
  </si>
  <si>
    <t xml:space="preserve">Расходы на мероприятия по переселению граждан из аварийного жилищного фонда (Бюджетные инвестиции на приобретение объектов недвижимого имущества  вмуниципальную собственность) </t>
  </si>
  <si>
    <t>60 3 05 91430</t>
  </si>
  <si>
    <t>Основное мероприятие  "Развитие транспортной инфраструктуры"</t>
  </si>
  <si>
    <t>60 5 26 00000</t>
  </si>
  <si>
    <t>60 5 F3 6748S</t>
  </si>
  <si>
    <t>61 1 01 90200</t>
  </si>
  <si>
    <t>61 1 02 90200</t>
  </si>
  <si>
    <t>61 1 04 90200</t>
  </si>
  <si>
    <t>2024 год</t>
  </si>
  <si>
    <t xml:space="preserve">          Приложение 5</t>
  </si>
  <si>
    <t xml:space="preserve">Расходы на мероприятия по переселению граждан из аварийного жилищного фонда (Бюджетные инвестиции на приобретение объектов недвижимого имущества  в  муниципальную собственность) </t>
  </si>
  <si>
    <t>Расходы за счет субсидий на реализацию мероприятий областной адресной программы капитального ремонта (Закупка товаров, работ,  услуг в целях капитального ремонта государственного (муниципального) имущества)</t>
  </si>
  <si>
    <t>Расходы за счет субсидий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работ,  услуг в целях укрепления материально-технической базы домов культуры)</t>
  </si>
  <si>
    <t>60 7 03 S8750</t>
  </si>
  <si>
    <t>60 7 03 L4670</t>
  </si>
  <si>
    <t>Расходы за счет субсидий на реализацию проектов по поддержке местных инициатив на территории муниципальных образований Воронежской области (Закупка товаров, работ и услуг для государственных (муниципальных) нужд)</t>
  </si>
  <si>
    <t>60 5 07 S8910</t>
  </si>
  <si>
    <t xml:space="preserve">от "  " декабря  2023г. № </t>
  </si>
  <si>
    <t>Расходы на обеспечение мероприятий по перерселению   граждан из помещений,признанных непригодными для проживания    (Закупка товаров, работ и услуг для  обеспечения государственных (муниципальных) нужд)</t>
  </si>
  <si>
    <t>60 5 17 70100</t>
  </si>
  <si>
    <t>60 5 30S9260</t>
  </si>
  <si>
    <t>Расходы на выполнение работ, связанных с осуществлением регулярных перевозок пассажиров и багажа автомобильным транспортом по регулируемым тарифам по городскому маршруту регулярных перевозок на территории Грибановского муниципального района Воронежской области пгт. Грибановский</t>
  </si>
  <si>
    <t>2.5.11</t>
  </si>
  <si>
    <t>2.5.12</t>
  </si>
  <si>
    <t>Основное мероприятие  "Мероприятие по формированию экологической культуры раздельного накопления ТКО "</t>
  </si>
  <si>
    <t xml:space="preserve">Расходы на проведение мероприятий по формированию экологической культуры раздельного накопления ТКО </t>
  </si>
  <si>
    <t>2025 год</t>
  </si>
  <si>
    <t>2026 год</t>
  </si>
  <si>
    <t>60 5 33 S9340</t>
  </si>
  <si>
    <t>Основное мероприятие "Проведение экспертизы сметной и (или) проектной документации"</t>
  </si>
  <si>
    <t xml:space="preserve">Расходы на проведение экспертизы сметной и (или) проектной документации </t>
  </si>
  <si>
    <t>60 5 35 90200</t>
  </si>
  <si>
    <t>60 5 35 00000</t>
  </si>
  <si>
    <t>60 5 33 00000</t>
  </si>
  <si>
    <t>Муниципальная программа  Грибановского городского  поселения Грибановского муниципального района" Формирование современной городской среды на территории Грибановского городского поселения на 2018-2024 годы"</t>
  </si>
  <si>
    <t>Расходы на благоустройство дворовых территорий(Закупка товаров, работ и услуг для государственных (муниципальных) нужд)</t>
  </si>
  <si>
    <t>Расходы на благоустройство общественных территолрий (Закупка товаров, работ и услуг для государственных (муниципальных) нужд)</t>
  </si>
  <si>
    <t>Расходы на освоение иных межбюджетных трансферт предоставленных из бюджета Грибановского муниципального района  бюджету Грибановского городского поселения   на софинансирование расходов по реализации мероприятий по ремонту объектов теплоэнергетического хозяйства, находящихся в собственности Грибановского городского поселения, к очередному зимнему отопительному периоду (безвозмездные перечисления государственным и муниципальным организациям)</t>
  </si>
  <si>
    <t>60 5 27 S9340</t>
  </si>
  <si>
    <t>Основное мероприятие «Освоение иных межбюджетных трансферт предоставленных из бюджета Грибановского муниципального района  бюджету Грибановского городского поселения   на софинансирование расходов по реализации мероприятий по ремонту объектов теплоэнергетического хозяйства, находящихся в собственности Грибановского городского поселения, к очередному зимнему отопительному периоду»</t>
  </si>
  <si>
    <t>60 5 27 00000</t>
  </si>
  <si>
    <t>Основное мероприятие "Благоустройство городского поселения: благоустройство парков и скверов, благоустройство зон отдыха у воды(пляжей), ремонт и благоустройство военно-мемориальных объектов"</t>
  </si>
  <si>
    <t>Муниципальная программа  Грибановского городского поселения Грибановского муниципального района "Развитие и поддержка малого и среднего предпринимательства в Грибановском городском поселении Грибановского муниципального района на 2015-2026 годы"</t>
  </si>
  <si>
    <t>Распределение бюджетных ассигнований по целевым статьям (муниципальным программам ), группам видов расходов, разделам, подразделам классификации расходов бюджета поселения на 2024 год и плановый период 2025 и 2026 годов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</si>
</sst>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/>
    <xf numFmtId="0" fontId="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right" wrapText="1"/>
    </xf>
    <xf numFmtId="0" fontId="0" fillId="0" borderId="0" xfId="0" applyBorder="1"/>
    <xf numFmtId="49" fontId="2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justify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 applyBorder="1"/>
    <xf numFmtId="0" fontId="0" fillId="0" borderId="0" xfId="0" applyFill="1"/>
    <xf numFmtId="49" fontId="2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wrapText="1"/>
    </xf>
    <xf numFmtId="9" fontId="2" fillId="0" borderId="1" xfId="1" applyFont="1" applyFill="1" applyBorder="1" applyAlignment="1">
      <alignment horizontal="justify" vertical="top" wrapText="1"/>
    </xf>
    <xf numFmtId="0" fontId="2" fillId="0" borderId="0" xfId="0" applyFont="1" applyFill="1" applyBorder="1" applyAlignment="1">
      <alignment horizontal="justify" vertical="top" wrapText="1"/>
    </xf>
    <xf numFmtId="49" fontId="7" fillId="0" borderId="0" xfId="0" applyNumberFormat="1" applyFont="1" applyBorder="1" applyAlignment="1">
      <alignment horizontal="center" wrapText="1"/>
    </xf>
    <xf numFmtId="0" fontId="7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horizontal="center" wrapText="1"/>
    </xf>
    <xf numFmtId="0" fontId="2" fillId="0" borderId="0" xfId="0" applyFont="1" applyBorder="1"/>
    <xf numFmtId="0" fontId="5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right" wrapText="1"/>
    </xf>
    <xf numFmtId="0" fontId="2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2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8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0" fillId="0" borderId="1" xfId="0" applyBorder="1"/>
    <xf numFmtId="164" fontId="2" fillId="0" borderId="1" xfId="0" applyNumberFormat="1" applyFont="1" applyFill="1" applyBorder="1"/>
    <xf numFmtId="0" fontId="2" fillId="0" borderId="1" xfId="0" applyFont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Border="1" applyAlignment="1">
      <alignment horizontal="right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0" fontId="0" fillId="0" borderId="0" xfId="0"/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/>
    <xf numFmtId="49" fontId="0" fillId="0" borderId="1" xfId="0" applyNumberFormat="1" applyBorder="1" applyAlignment="1">
      <alignment horizont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7" fillId="0" borderId="2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justify"/>
    </xf>
    <xf numFmtId="0" fontId="2" fillId="0" borderId="4" xfId="0" applyFont="1" applyFill="1" applyBorder="1" applyAlignment="1">
      <alignment horizontal="justify"/>
    </xf>
    <xf numFmtId="0" fontId="0" fillId="0" borderId="0" xfId="0"/>
    <xf numFmtId="0" fontId="2" fillId="0" borderId="4" xfId="0" applyFont="1" applyFill="1" applyBorder="1" applyAlignment="1">
      <alignment wrapText="1"/>
    </xf>
    <xf numFmtId="0" fontId="0" fillId="0" borderId="0" xfId="0"/>
    <xf numFmtId="49" fontId="7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Fill="1" applyBorder="1"/>
    <xf numFmtId="0" fontId="2" fillId="0" borderId="4" xfId="0" applyFont="1" applyFill="1" applyBorder="1" applyAlignment="1">
      <alignment wrapText="1"/>
    </xf>
    <xf numFmtId="0" fontId="0" fillId="0" borderId="0" xfId="0"/>
    <xf numFmtId="49" fontId="7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Border="1" applyAlignment="1">
      <alignment horizontal="right"/>
    </xf>
    <xf numFmtId="0" fontId="0" fillId="0" borderId="0" xfId="0"/>
    <xf numFmtId="49" fontId="7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/>
    <xf numFmtId="165" fontId="2" fillId="0" borderId="1" xfId="0" applyNumberFormat="1" applyFont="1" applyFill="1" applyBorder="1"/>
    <xf numFmtId="0" fontId="2" fillId="0" borderId="4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/>
    <xf numFmtId="0" fontId="2" fillId="0" borderId="4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0" fontId="2" fillId="2" borderId="4" xfId="0" applyFont="1" applyFill="1" applyBorder="1" applyAlignment="1">
      <alignment wrapText="1"/>
    </xf>
    <xf numFmtId="0" fontId="3" fillId="0" borderId="0" xfId="0" applyFont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49"/>
  <sheetViews>
    <sheetView tabSelected="1" view="pageBreakPreview" zoomScale="136" zoomScaleNormal="100" zoomScaleSheetLayoutView="136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M61" sqref="M61"/>
    </sheetView>
  </sheetViews>
  <sheetFormatPr defaultRowHeight="12.75" outlineLevelRow="1"/>
  <cols>
    <col min="1" max="1" width="6.85546875" style="17" customWidth="1"/>
    <col min="2" max="2" width="66.5703125" style="19" customWidth="1"/>
    <col min="3" max="3" width="15.7109375" customWidth="1"/>
    <col min="4" max="4" width="5" bestFit="1" customWidth="1"/>
    <col min="5" max="5" width="5.140625" customWidth="1"/>
    <col min="6" max="6" width="5.85546875" style="19" customWidth="1"/>
    <col min="7" max="7" width="11.140625" style="19" customWidth="1"/>
    <col min="8" max="8" width="11" customWidth="1"/>
    <col min="9" max="9" width="12.5703125" customWidth="1"/>
  </cols>
  <sheetData>
    <row r="1" spans="1:9" ht="19.5" customHeight="1">
      <c r="A1" s="133" t="s">
        <v>281</v>
      </c>
      <c r="B1" s="133"/>
      <c r="C1" s="133"/>
      <c r="D1" s="133"/>
      <c r="E1" s="133"/>
      <c r="F1" s="133"/>
      <c r="G1" s="133"/>
      <c r="H1" s="133"/>
      <c r="I1" s="133"/>
    </row>
    <row r="2" spans="1:9" ht="20.25" customHeight="1">
      <c r="A2" s="133" t="s">
        <v>76</v>
      </c>
      <c r="B2" s="133"/>
      <c r="C2" s="133"/>
      <c r="D2" s="133"/>
      <c r="E2" s="133"/>
      <c r="F2" s="133"/>
      <c r="G2" s="133"/>
      <c r="H2" s="133"/>
      <c r="I2" s="133"/>
    </row>
    <row r="3" spans="1:9" ht="17.25" customHeight="1">
      <c r="A3" s="133" t="s">
        <v>149</v>
      </c>
      <c r="B3" s="133"/>
      <c r="C3" s="133"/>
      <c r="D3" s="133"/>
      <c r="E3" s="133"/>
      <c r="F3" s="133"/>
      <c r="G3" s="133"/>
      <c r="H3" s="133"/>
      <c r="I3" s="133"/>
    </row>
    <row r="4" spans="1:9" ht="22.5" customHeight="1">
      <c r="A4" s="133" t="s">
        <v>289</v>
      </c>
      <c r="B4" s="133"/>
      <c r="C4" s="133"/>
      <c r="D4" s="133"/>
      <c r="E4" s="133"/>
      <c r="F4" s="133"/>
      <c r="G4" s="133"/>
      <c r="H4" s="133"/>
      <c r="I4" s="133"/>
    </row>
    <row r="5" spans="1:9" ht="8.4499999999999993" customHeight="1">
      <c r="A5" s="15"/>
      <c r="B5" s="18"/>
      <c r="C5" s="4"/>
      <c r="D5" s="4"/>
      <c r="E5" s="4"/>
      <c r="F5" s="18"/>
      <c r="G5" s="18"/>
    </row>
    <row r="6" spans="1:9" ht="57" customHeight="1">
      <c r="A6" s="134" t="s">
        <v>315</v>
      </c>
      <c r="B6" s="134"/>
      <c r="C6" s="134"/>
      <c r="D6" s="134"/>
      <c r="E6" s="134"/>
      <c r="F6" s="134"/>
      <c r="G6" s="134"/>
      <c r="H6" s="134"/>
      <c r="I6" s="134"/>
    </row>
    <row r="7" spans="1:9" ht="18" customHeight="1">
      <c r="A7" s="14"/>
      <c r="B7" s="64"/>
      <c r="C7" s="2"/>
      <c r="D7" s="2"/>
      <c r="E7" s="2"/>
      <c r="F7" s="34"/>
      <c r="G7" s="34"/>
      <c r="H7" s="136" t="s">
        <v>9</v>
      </c>
      <c r="I7" s="136"/>
    </row>
    <row r="8" spans="1:9" ht="18" customHeight="1">
      <c r="A8" s="21" t="s">
        <v>0</v>
      </c>
      <c r="B8" s="135" t="s">
        <v>2</v>
      </c>
      <c r="C8" s="137" t="s">
        <v>3</v>
      </c>
      <c r="D8" s="137" t="s">
        <v>6</v>
      </c>
      <c r="E8" s="137" t="s">
        <v>4</v>
      </c>
      <c r="F8" s="135" t="s">
        <v>5</v>
      </c>
      <c r="G8" s="135" t="s">
        <v>280</v>
      </c>
      <c r="H8" s="135" t="s">
        <v>298</v>
      </c>
      <c r="I8" s="135" t="s">
        <v>299</v>
      </c>
    </row>
    <row r="9" spans="1:9" ht="16.149999999999999" customHeight="1">
      <c r="A9" s="21" t="s">
        <v>1</v>
      </c>
      <c r="B9" s="135"/>
      <c r="C9" s="137"/>
      <c r="D9" s="137"/>
      <c r="E9" s="137"/>
      <c r="F9" s="135"/>
      <c r="G9" s="135"/>
      <c r="H9" s="135"/>
      <c r="I9" s="135"/>
    </row>
    <row r="10" spans="1:9" ht="15" customHeight="1">
      <c r="A10" s="21">
        <v>1</v>
      </c>
      <c r="B10" s="62">
        <v>2</v>
      </c>
      <c r="C10" s="22">
        <v>3</v>
      </c>
      <c r="D10" s="21">
        <v>4</v>
      </c>
      <c r="E10" s="23">
        <v>5</v>
      </c>
      <c r="F10" s="35">
        <v>6</v>
      </c>
      <c r="G10" s="36">
        <v>7</v>
      </c>
      <c r="H10" s="50" t="s">
        <v>77</v>
      </c>
      <c r="I10" s="50" t="s">
        <v>78</v>
      </c>
    </row>
    <row r="11" spans="1:9" ht="15.75">
      <c r="A11" s="11"/>
      <c r="B11" s="45" t="s">
        <v>10</v>
      </c>
      <c r="C11" s="3"/>
      <c r="D11" s="3"/>
      <c r="E11" s="5"/>
      <c r="F11" s="37"/>
      <c r="G11" s="26">
        <f t="shared" ref="G11" si="0">G16+G12+G127</f>
        <v>126233.99999999997</v>
      </c>
      <c r="H11" s="26">
        <f t="shared" ref="H11:I11" si="1">H16+H12+H127</f>
        <v>106777.00000000001</v>
      </c>
      <c r="I11" s="26">
        <f t="shared" si="1"/>
        <v>122314.4</v>
      </c>
    </row>
    <row r="12" spans="1:9" ht="81.75" customHeight="1">
      <c r="A12" s="11">
        <v>1</v>
      </c>
      <c r="B12" s="13" t="s">
        <v>314</v>
      </c>
      <c r="C12" s="60" t="s">
        <v>54</v>
      </c>
      <c r="D12" s="3"/>
      <c r="E12" s="5"/>
      <c r="F12" s="37"/>
      <c r="G12" s="26">
        <f>G13</f>
        <v>31.2</v>
      </c>
      <c r="H12" s="26">
        <f t="shared" ref="H12:I14" si="2">H13</f>
        <v>0</v>
      </c>
      <c r="I12" s="26">
        <f t="shared" si="2"/>
        <v>0</v>
      </c>
    </row>
    <row r="13" spans="1:9" ht="31.5">
      <c r="A13" s="11" t="s">
        <v>55</v>
      </c>
      <c r="B13" s="45" t="s">
        <v>81</v>
      </c>
      <c r="C13" s="63" t="s">
        <v>51</v>
      </c>
      <c r="D13" s="3"/>
      <c r="E13" s="77"/>
      <c r="F13" s="76"/>
      <c r="G13" s="26">
        <f>G14</f>
        <v>31.2</v>
      </c>
      <c r="H13" s="26">
        <f t="shared" si="2"/>
        <v>0</v>
      </c>
      <c r="I13" s="26">
        <f t="shared" si="2"/>
        <v>0</v>
      </c>
    </row>
    <row r="14" spans="1:9" ht="36" customHeight="1">
      <c r="A14" s="11" t="s">
        <v>56</v>
      </c>
      <c r="B14" s="28" t="s">
        <v>195</v>
      </c>
      <c r="C14" s="61" t="s">
        <v>52</v>
      </c>
      <c r="D14" s="3"/>
      <c r="E14" s="5"/>
      <c r="F14" s="37"/>
      <c r="G14" s="25">
        <f>G15</f>
        <v>31.2</v>
      </c>
      <c r="H14" s="25">
        <f t="shared" si="2"/>
        <v>0</v>
      </c>
      <c r="I14" s="25">
        <f t="shared" si="2"/>
        <v>0</v>
      </c>
    </row>
    <row r="15" spans="1:9" ht="51" customHeight="1">
      <c r="A15" s="7"/>
      <c r="B15" s="27" t="s">
        <v>187</v>
      </c>
      <c r="C15" s="61" t="s">
        <v>53</v>
      </c>
      <c r="D15" s="12">
        <v>500</v>
      </c>
      <c r="E15" s="5" t="s">
        <v>13</v>
      </c>
      <c r="F15" s="37" t="s">
        <v>22</v>
      </c>
      <c r="G15" s="123">
        <v>31.2</v>
      </c>
      <c r="H15" s="123">
        <v>0</v>
      </c>
      <c r="I15" s="123">
        <v>0</v>
      </c>
    </row>
    <row r="16" spans="1:9" ht="65.25" customHeight="1">
      <c r="A16" s="11">
        <v>2</v>
      </c>
      <c r="B16" s="45" t="s">
        <v>82</v>
      </c>
      <c r="C16" s="60" t="s">
        <v>26</v>
      </c>
      <c r="D16" s="3"/>
      <c r="E16" s="5"/>
      <c r="F16" s="37"/>
      <c r="G16" s="26">
        <f t="shared" ref="G16" si="3">G17+G38+G42+G48+G55+G103+G106+G121+G124</f>
        <v>121202.29999999997</v>
      </c>
      <c r="H16" s="26">
        <f t="shared" ref="H16:I16" si="4">H17+H38+H42+H48+H55+H103+H106+H121+H124</f>
        <v>100776.90000000001</v>
      </c>
      <c r="I16" s="26">
        <f t="shared" si="4"/>
        <v>116314.29999999999</v>
      </c>
    </row>
    <row r="17" spans="1:9" ht="36.75" customHeight="1">
      <c r="A17" s="11" t="s">
        <v>57</v>
      </c>
      <c r="B17" s="45" t="s">
        <v>27</v>
      </c>
      <c r="C17" s="63" t="s">
        <v>28</v>
      </c>
      <c r="D17" s="3"/>
      <c r="E17" s="77"/>
      <c r="F17" s="76"/>
      <c r="G17" s="26">
        <f>G18+G32+G25+G27+G30+G36</f>
        <v>23444</v>
      </c>
      <c r="H17" s="26">
        <f t="shared" ref="H17:I17" si="5">H18+H32+H25+H27+H30+H36</f>
        <v>23983.899999999998</v>
      </c>
      <c r="I17" s="26">
        <f t="shared" si="5"/>
        <v>24518.100000000002</v>
      </c>
    </row>
    <row r="18" spans="1:9" ht="93.75" customHeight="1">
      <c r="A18" s="11" t="s">
        <v>58</v>
      </c>
      <c r="B18" s="44" t="s">
        <v>188</v>
      </c>
      <c r="C18" s="61" t="s">
        <v>29</v>
      </c>
      <c r="D18" s="12"/>
      <c r="E18" s="5"/>
      <c r="F18" s="37"/>
      <c r="G18" s="25">
        <f t="shared" ref="G18:I18" si="6">SUM(G19:G24)</f>
        <v>23132.2</v>
      </c>
      <c r="H18" s="25">
        <f t="shared" si="6"/>
        <v>23678.1</v>
      </c>
      <c r="I18" s="25">
        <f t="shared" si="6"/>
        <v>24516.100000000002</v>
      </c>
    </row>
    <row r="19" spans="1:9" ht="78.75" customHeight="1">
      <c r="A19" s="11"/>
      <c r="B19" s="42" t="s">
        <v>123</v>
      </c>
      <c r="C19" s="6" t="s">
        <v>122</v>
      </c>
      <c r="D19" s="12">
        <v>100</v>
      </c>
      <c r="E19" s="5" t="s">
        <v>8</v>
      </c>
      <c r="F19" s="37" t="s">
        <v>75</v>
      </c>
      <c r="G19" s="128">
        <v>6388.5</v>
      </c>
      <c r="H19" s="128">
        <v>6452.6</v>
      </c>
      <c r="I19" s="128">
        <v>6517.2</v>
      </c>
    </row>
    <row r="20" spans="1:9" ht="47.25" customHeight="1">
      <c r="A20" s="11"/>
      <c r="B20" s="42" t="s">
        <v>124</v>
      </c>
      <c r="C20" s="6" t="s">
        <v>122</v>
      </c>
      <c r="D20" s="12">
        <v>200</v>
      </c>
      <c r="E20" s="5" t="s">
        <v>8</v>
      </c>
      <c r="F20" s="37" t="s">
        <v>75</v>
      </c>
      <c r="G20" s="128">
        <v>7476.4</v>
      </c>
      <c r="H20" s="128">
        <v>8056</v>
      </c>
      <c r="I20" s="128">
        <v>8734.2000000000007</v>
      </c>
    </row>
    <row r="21" spans="1:9" ht="80.25" customHeight="1">
      <c r="A21" s="10"/>
      <c r="B21" s="42" t="s">
        <v>125</v>
      </c>
      <c r="C21" s="6" t="s">
        <v>30</v>
      </c>
      <c r="D21" s="6" t="s">
        <v>16</v>
      </c>
      <c r="E21" s="115" t="s">
        <v>8</v>
      </c>
      <c r="F21" s="114" t="s">
        <v>13</v>
      </c>
      <c r="G21" s="128">
        <v>5433.5</v>
      </c>
      <c r="H21" s="128">
        <v>5434</v>
      </c>
      <c r="I21" s="128">
        <v>5434.5</v>
      </c>
    </row>
    <row r="22" spans="1:9" ht="54" customHeight="1">
      <c r="A22" s="10"/>
      <c r="B22" s="42" t="s">
        <v>126</v>
      </c>
      <c r="C22" s="6" t="s">
        <v>30</v>
      </c>
      <c r="D22" s="6" t="s">
        <v>17</v>
      </c>
      <c r="E22" s="115" t="s">
        <v>8</v>
      </c>
      <c r="F22" s="114" t="s">
        <v>13</v>
      </c>
      <c r="G22" s="128">
        <v>1867.3</v>
      </c>
      <c r="H22" s="128">
        <v>1758.8</v>
      </c>
      <c r="I22" s="128">
        <v>1842.8</v>
      </c>
    </row>
    <row r="23" spans="1:9" ht="48" customHeight="1">
      <c r="A23" s="10"/>
      <c r="B23" s="42" t="s">
        <v>189</v>
      </c>
      <c r="C23" s="6" t="s">
        <v>30</v>
      </c>
      <c r="D23" s="6" t="s">
        <v>18</v>
      </c>
      <c r="E23" s="115" t="s">
        <v>8</v>
      </c>
      <c r="F23" s="114" t="s">
        <v>13</v>
      </c>
      <c r="G23" s="128">
        <v>204</v>
      </c>
      <c r="H23" s="128">
        <v>214.2</v>
      </c>
      <c r="I23" s="128">
        <v>224.9</v>
      </c>
    </row>
    <row r="24" spans="1:9" ht="81.75" customHeight="1">
      <c r="A24" s="10"/>
      <c r="B24" s="42" t="s">
        <v>127</v>
      </c>
      <c r="C24" s="6" t="s">
        <v>121</v>
      </c>
      <c r="D24" s="6" t="s">
        <v>16</v>
      </c>
      <c r="E24" s="6" t="s">
        <v>8</v>
      </c>
      <c r="F24" s="8" t="s">
        <v>20</v>
      </c>
      <c r="G24" s="128">
        <v>1762.5</v>
      </c>
      <c r="H24" s="128">
        <v>1762.5</v>
      </c>
      <c r="I24" s="128">
        <v>1762.5</v>
      </c>
    </row>
    <row r="25" spans="1:9" ht="37.5" customHeight="1">
      <c r="A25" s="10" t="s">
        <v>59</v>
      </c>
      <c r="B25" s="9" t="s">
        <v>128</v>
      </c>
      <c r="C25" s="6" t="s">
        <v>129</v>
      </c>
      <c r="D25" s="6"/>
      <c r="E25" s="6"/>
      <c r="F25" s="8"/>
      <c r="G25" s="24">
        <f t="shared" ref="G25:I25" si="7">G26</f>
        <v>300</v>
      </c>
      <c r="H25" s="118">
        <f t="shared" si="7"/>
        <v>300</v>
      </c>
      <c r="I25" s="118">
        <f t="shared" si="7"/>
        <v>0</v>
      </c>
    </row>
    <row r="26" spans="1:9" ht="54" customHeight="1">
      <c r="A26" s="10"/>
      <c r="B26" s="42" t="s">
        <v>190</v>
      </c>
      <c r="C26" s="6" t="s">
        <v>130</v>
      </c>
      <c r="D26" s="6" t="s">
        <v>18</v>
      </c>
      <c r="E26" s="6" t="s">
        <v>8</v>
      </c>
      <c r="F26" s="8" t="s">
        <v>19</v>
      </c>
      <c r="G26" s="128">
        <v>300</v>
      </c>
      <c r="H26" s="128">
        <v>300</v>
      </c>
      <c r="I26" s="128">
        <v>0</v>
      </c>
    </row>
    <row r="27" spans="1:9" ht="37.5" hidden="1" customHeight="1">
      <c r="A27" s="10" t="s">
        <v>74</v>
      </c>
      <c r="B27" s="9" t="s">
        <v>147</v>
      </c>
      <c r="C27" s="65" t="s">
        <v>148</v>
      </c>
      <c r="D27" s="43"/>
      <c r="E27" s="43"/>
      <c r="F27" s="43"/>
      <c r="G27" s="46">
        <f>G29+G28</f>
        <v>0</v>
      </c>
      <c r="H27" s="118">
        <f t="shared" ref="H27:I27" si="8">H29+H28</f>
        <v>0</v>
      </c>
      <c r="I27" s="118">
        <f t="shared" si="8"/>
        <v>0</v>
      </c>
    </row>
    <row r="28" spans="1:9" s="41" customFormat="1" ht="49.5" hidden="1" customHeight="1">
      <c r="A28" s="10"/>
      <c r="B28" s="58" t="s">
        <v>162</v>
      </c>
      <c r="C28" s="43" t="s">
        <v>164</v>
      </c>
      <c r="D28" s="43" t="s">
        <v>18</v>
      </c>
      <c r="E28" s="43" t="s">
        <v>8</v>
      </c>
      <c r="F28" s="43" t="s">
        <v>11</v>
      </c>
      <c r="G28" s="46"/>
      <c r="H28" s="118"/>
      <c r="I28" s="118"/>
    </row>
    <row r="29" spans="1:9" ht="35.25" hidden="1" customHeight="1">
      <c r="A29" s="10"/>
      <c r="B29" s="58" t="s">
        <v>163</v>
      </c>
      <c r="C29" s="43" t="s">
        <v>165</v>
      </c>
      <c r="D29" s="43" t="s">
        <v>18</v>
      </c>
      <c r="E29" s="43" t="s">
        <v>8</v>
      </c>
      <c r="F29" s="43" t="s">
        <v>11</v>
      </c>
      <c r="G29" s="46"/>
      <c r="H29" s="118"/>
      <c r="I29" s="118"/>
    </row>
    <row r="30" spans="1:9" s="41" customFormat="1" ht="33" customHeight="1">
      <c r="A30" s="10"/>
      <c r="B30" s="42" t="s">
        <v>172</v>
      </c>
      <c r="C30" s="59" t="s">
        <v>173</v>
      </c>
      <c r="D30" s="43"/>
      <c r="E30" s="43" t="s">
        <v>75</v>
      </c>
      <c r="F30" s="43" t="s">
        <v>8</v>
      </c>
      <c r="G30" s="46">
        <f>G31</f>
        <v>9.8000000000000007</v>
      </c>
      <c r="H30" s="118">
        <f t="shared" ref="H30:I30" si="9">H31</f>
        <v>5.8</v>
      </c>
      <c r="I30" s="118">
        <f t="shared" si="9"/>
        <v>2</v>
      </c>
    </row>
    <row r="31" spans="1:9" s="41" customFormat="1" ht="36.75" customHeight="1">
      <c r="A31" s="10"/>
      <c r="B31" s="42" t="s">
        <v>196</v>
      </c>
      <c r="C31" s="59" t="s">
        <v>174</v>
      </c>
      <c r="D31" s="43" t="s">
        <v>175</v>
      </c>
      <c r="E31" s="43" t="s">
        <v>75</v>
      </c>
      <c r="F31" s="43" t="s">
        <v>8</v>
      </c>
      <c r="G31" s="83">
        <v>9.8000000000000007</v>
      </c>
      <c r="H31" s="83">
        <v>5.8</v>
      </c>
      <c r="I31" s="83">
        <v>2</v>
      </c>
    </row>
    <row r="32" spans="1:9" ht="81.75" customHeight="1">
      <c r="A32" s="10" t="s">
        <v>234</v>
      </c>
      <c r="B32" s="44" t="s">
        <v>192</v>
      </c>
      <c r="C32" s="43" t="s">
        <v>84</v>
      </c>
      <c r="D32" s="43"/>
      <c r="E32" s="43"/>
      <c r="F32" s="43"/>
      <c r="G32" s="46">
        <f t="shared" ref="G32:I32" si="10">G33</f>
        <v>2</v>
      </c>
      <c r="H32" s="118">
        <f t="shared" si="10"/>
        <v>0</v>
      </c>
      <c r="I32" s="118">
        <f t="shared" si="10"/>
        <v>0</v>
      </c>
    </row>
    <row r="33" spans="1:9" ht="47.25">
      <c r="A33" s="10"/>
      <c r="B33" s="94" t="s">
        <v>197</v>
      </c>
      <c r="C33" s="43" t="s">
        <v>83</v>
      </c>
      <c r="D33" s="43" t="s">
        <v>21</v>
      </c>
      <c r="E33" s="43" t="s">
        <v>8</v>
      </c>
      <c r="F33" s="43" t="s">
        <v>75</v>
      </c>
      <c r="G33" s="46">
        <v>2</v>
      </c>
      <c r="H33" s="118">
        <v>0</v>
      </c>
      <c r="I33" s="118">
        <v>0</v>
      </c>
    </row>
    <row r="34" spans="1:9" s="80" customFormat="1" ht="31.5" hidden="1">
      <c r="A34" s="10"/>
      <c r="B34" s="95" t="s">
        <v>255</v>
      </c>
      <c r="C34" s="91" t="s">
        <v>253</v>
      </c>
      <c r="D34" s="91"/>
      <c r="E34" s="91"/>
      <c r="F34" s="91"/>
      <c r="G34" s="92"/>
      <c r="H34" s="118"/>
      <c r="I34" s="118"/>
    </row>
    <row r="35" spans="1:9" s="80" customFormat="1" ht="31.5" hidden="1">
      <c r="A35" s="10"/>
      <c r="B35" s="95" t="s">
        <v>256</v>
      </c>
      <c r="C35" s="91" t="s">
        <v>254</v>
      </c>
      <c r="D35" s="91" t="s">
        <v>18</v>
      </c>
      <c r="E35" s="91" t="s">
        <v>8</v>
      </c>
      <c r="F35" s="91" t="s">
        <v>75</v>
      </c>
      <c r="G35" s="92"/>
      <c r="H35" s="118"/>
      <c r="I35" s="118"/>
    </row>
    <row r="36" spans="1:9" s="41" customFormat="1" ht="31.5">
      <c r="A36" s="10" t="s">
        <v>235</v>
      </c>
      <c r="B36" s="9" t="s">
        <v>191</v>
      </c>
      <c r="C36" s="43" t="s">
        <v>194</v>
      </c>
      <c r="D36" s="43"/>
      <c r="E36" s="43"/>
      <c r="F36" s="43"/>
      <c r="G36" s="46">
        <f>G37</f>
        <v>0</v>
      </c>
      <c r="H36" s="118">
        <f t="shared" ref="H36:I36" si="11">H37</f>
        <v>0</v>
      </c>
      <c r="I36" s="118">
        <f t="shared" si="11"/>
        <v>0</v>
      </c>
    </row>
    <row r="37" spans="1:9" s="41" customFormat="1" ht="30.75" customHeight="1">
      <c r="A37" s="10"/>
      <c r="B37" s="9" t="s">
        <v>186</v>
      </c>
      <c r="C37" s="43" t="s">
        <v>193</v>
      </c>
      <c r="D37" s="43" t="s">
        <v>18</v>
      </c>
      <c r="E37" s="43" t="s">
        <v>75</v>
      </c>
      <c r="F37" s="43" t="s">
        <v>8</v>
      </c>
      <c r="G37" s="46">
        <v>0</v>
      </c>
      <c r="H37" s="118">
        <v>0</v>
      </c>
      <c r="I37" s="118">
        <v>0</v>
      </c>
    </row>
    <row r="38" spans="1:9" ht="31.5">
      <c r="A38" s="10" t="s">
        <v>60</v>
      </c>
      <c r="B38" s="45" t="s">
        <v>177</v>
      </c>
      <c r="C38" s="75" t="s">
        <v>31</v>
      </c>
      <c r="D38" s="75"/>
      <c r="E38" s="75"/>
      <c r="F38" s="75"/>
      <c r="G38" s="49">
        <f t="shared" ref="G38:I38" si="12">G39</f>
        <v>680</v>
      </c>
      <c r="H38" s="49">
        <f t="shared" si="12"/>
        <v>749.19999999999993</v>
      </c>
      <c r="I38" s="49">
        <f t="shared" si="12"/>
        <v>819.4</v>
      </c>
    </row>
    <row r="39" spans="1:9" ht="33" customHeight="1">
      <c r="A39" s="10" t="s">
        <v>61</v>
      </c>
      <c r="B39" s="44" t="s">
        <v>178</v>
      </c>
      <c r="C39" s="43" t="s">
        <v>32</v>
      </c>
      <c r="D39" s="43"/>
      <c r="E39" s="43"/>
      <c r="F39" s="43"/>
      <c r="G39" s="46">
        <f t="shared" ref="G39:I39" si="13">G40+G41</f>
        <v>680</v>
      </c>
      <c r="H39" s="118">
        <f t="shared" si="13"/>
        <v>749.19999999999993</v>
      </c>
      <c r="I39" s="118">
        <f t="shared" si="13"/>
        <v>819.4</v>
      </c>
    </row>
    <row r="40" spans="1:9" ht="99" customHeight="1">
      <c r="A40" s="10"/>
      <c r="B40" s="9" t="s">
        <v>198</v>
      </c>
      <c r="C40" s="43" t="s">
        <v>33</v>
      </c>
      <c r="D40" s="43" t="s">
        <v>16</v>
      </c>
      <c r="E40" s="43" t="s">
        <v>20</v>
      </c>
      <c r="F40" s="43" t="s">
        <v>14</v>
      </c>
      <c r="G40" s="128">
        <v>613.9</v>
      </c>
      <c r="H40" s="128">
        <v>678.3</v>
      </c>
      <c r="I40" s="128">
        <v>743.6</v>
      </c>
    </row>
    <row r="41" spans="1:9" ht="66.75" customHeight="1">
      <c r="A41" s="10"/>
      <c r="B41" s="9" t="s">
        <v>199</v>
      </c>
      <c r="C41" s="43" t="s">
        <v>33</v>
      </c>
      <c r="D41" s="43" t="s">
        <v>17</v>
      </c>
      <c r="E41" s="7" t="s">
        <v>20</v>
      </c>
      <c r="F41" s="7" t="s">
        <v>14</v>
      </c>
      <c r="G41" s="128">
        <f>8.7+57.4</f>
        <v>66.099999999999994</v>
      </c>
      <c r="H41" s="128">
        <f>9.2+61.7</f>
        <v>70.900000000000006</v>
      </c>
      <c r="I41" s="128">
        <f>9.8+66</f>
        <v>75.8</v>
      </c>
    </row>
    <row r="42" spans="1:9" ht="47.25">
      <c r="A42" s="10" t="s">
        <v>62</v>
      </c>
      <c r="B42" s="45" t="s">
        <v>34</v>
      </c>
      <c r="C42" s="75" t="s">
        <v>36</v>
      </c>
      <c r="D42" s="75"/>
      <c r="E42" s="76"/>
      <c r="F42" s="76"/>
      <c r="G42" s="26">
        <f>G43</f>
        <v>0</v>
      </c>
      <c r="H42" s="26">
        <f t="shared" ref="H42:I42" si="14">H43</f>
        <v>0</v>
      </c>
      <c r="I42" s="26">
        <f t="shared" si="14"/>
        <v>0</v>
      </c>
    </row>
    <row r="43" spans="1:9" ht="47.25" customHeight="1">
      <c r="A43" s="10" t="s">
        <v>63</v>
      </c>
      <c r="B43" s="97" t="s">
        <v>257</v>
      </c>
      <c r="C43" s="91" t="s">
        <v>259</v>
      </c>
      <c r="D43" s="43"/>
      <c r="E43" s="37"/>
      <c r="F43" s="37"/>
      <c r="G43" s="25">
        <f>G45</f>
        <v>0</v>
      </c>
      <c r="H43" s="25">
        <f t="shared" ref="H43:I43" si="15">H45</f>
        <v>0</v>
      </c>
      <c r="I43" s="25">
        <f t="shared" si="15"/>
        <v>0</v>
      </c>
    </row>
    <row r="44" spans="1:9" ht="65.25" hidden="1" customHeight="1">
      <c r="A44" s="10"/>
      <c r="B44" s="97" t="s">
        <v>258</v>
      </c>
      <c r="C44" s="91" t="s">
        <v>260</v>
      </c>
      <c r="D44" s="43" t="s">
        <v>17</v>
      </c>
      <c r="E44" s="43" t="s">
        <v>14</v>
      </c>
      <c r="F44" s="91" t="s">
        <v>15</v>
      </c>
      <c r="G44" s="46"/>
      <c r="H44" s="118"/>
      <c r="I44" s="118"/>
    </row>
    <row r="45" spans="1:9" s="103" customFormat="1" ht="78.75" customHeight="1">
      <c r="A45" s="10"/>
      <c r="B45" s="102" t="s">
        <v>258</v>
      </c>
      <c r="C45" s="117" t="s">
        <v>273</v>
      </c>
      <c r="D45" s="107" t="s">
        <v>17</v>
      </c>
      <c r="E45" s="107" t="s">
        <v>14</v>
      </c>
      <c r="F45" s="107" t="s">
        <v>15</v>
      </c>
      <c r="G45" s="122">
        <v>0</v>
      </c>
      <c r="H45" s="122">
        <v>0</v>
      </c>
      <c r="I45" s="122">
        <v>0</v>
      </c>
    </row>
    <row r="46" spans="1:9" ht="78.75" hidden="1">
      <c r="A46" s="88" t="s">
        <v>63</v>
      </c>
      <c r="B46" s="44" t="s">
        <v>35</v>
      </c>
      <c r="C46" s="43" t="s">
        <v>117</v>
      </c>
      <c r="D46" s="43"/>
      <c r="E46" s="43"/>
      <c r="F46" s="43"/>
      <c r="G46" s="46">
        <f t="shared" ref="G46:I46" si="16">G47</f>
        <v>0</v>
      </c>
      <c r="H46" s="118">
        <f t="shared" si="16"/>
        <v>0</v>
      </c>
      <c r="I46" s="118">
        <f t="shared" si="16"/>
        <v>0</v>
      </c>
    </row>
    <row r="47" spans="1:9" ht="33" hidden="1" customHeight="1">
      <c r="A47" s="20"/>
      <c r="B47" s="27" t="s">
        <v>200</v>
      </c>
      <c r="C47" s="43" t="s">
        <v>116</v>
      </c>
      <c r="D47" s="43" t="s">
        <v>21</v>
      </c>
      <c r="E47" s="43" t="s">
        <v>14</v>
      </c>
      <c r="F47" s="43" t="s">
        <v>15</v>
      </c>
      <c r="G47" s="46"/>
      <c r="H47" s="118"/>
      <c r="I47" s="118"/>
    </row>
    <row r="48" spans="1:9" ht="21.75" customHeight="1">
      <c r="A48" s="10" t="s">
        <v>64</v>
      </c>
      <c r="B48" s="45" t="s">
        <v>37</v>
      </c>
      <c r="C48" s="75" t="s">
        <v>39</v>
      </c>
      <c r="D48" s="75"/>
      <c r="E48" s="75"/>
      <c r="F48" s="75"/>
      <c r="G48" s="49">
        <f>G51+G49+G53</f>
        <v>78</v>
      </c>
      <c r="H48" s="49">
        <f t="shared" ref="H48:I48" si="17">H51+H49+H53</f>
        <v>0</v>
      </c>
      <c r="I48" s="49">
        <f t="shared" si="17"/>
        <v>0</v>
      </c>
    </row>
    <row r="49" spans="1:9" ht="31.5" hidden="1">
      <c r="A49" s="10" t="s">
        <v>65</v>
      </c>
      <c r="B49" s="44" t="s">
        <v>87</v>
      </c>
      <c r="C49" s="43" t="s">
        <v>89</v>
      </c>
      <c r="D49" s="43"/>
      <c r="E49" s="43"/>
      <c r="F49" s="43"/>
      <c r="G49" s="46">
        <f>G50</f>
        <v>0</v>
      </c>
      <c r="H49" s="118">
        <f t="shared" ref="H49:I49" si="18">H50</f>
        <v>0</v>
      </c>
      <c r="I49" s="118">
        <f t="shared" si="18"/>
        <v>0</v>
      </c>
    </row>
    <row r="50" spans="1:9" ht="47.25" hidden="1">
      <c r="A50" s="10"/>
      <c r="B50" s="42" t="s">
        <v>88</v>
      </c>
      <c r="C50" s="43" t="s">
        <v>90</v>
      </c>
      <c r="D50" s="43" t="s">
        <v>17</v>
      </c>
      <c r="E50" s="43" t="s">
        <v>13</v>
      </c>
      <c r="F50" s="43" t="s">
        <v>22</v>
      </c>
      <c r="G50" s="46"/>
      <c r="H50" s="118"/>
      <c r="I50" s="118"/>
    </row>
    <row r="51" spans="1:9" ht="53.25" customHeight="1">
      <c r="A51" s="10" t="s">
        <v>110</v>
      </c>
      <c r="B51" s="44" t="s">
        <v>38</v>
      </c>
      <c r="C51" s="43" t="s">
        <v>115</v>
      </c>
      <c r="D51" s="43"/>
      <c r="E51" s="43"/>
      <c r="F51" s="43"/>
      <c r="G51" s="46">
        <f>G52</f>
        <v>41.6</v>
      </c>
      <c r="H51" s="118">
        <f t="shared" ref="H51:I51" si="19">H52</f>
        <v>0</v>
      </c>
      <c r="I51" s="118">
        <f t="shared" si="19"/>
        <v>0</v>
      </c>
    </row>
    <row r="52" spans="1:9" ht="30.75" customHeight="1">
      <c r="A52" s="20"/>
      <c r="B52" s="27" t="s">
        <v>201</v>
      </c>
      <c r="C52" s="43" t="s">
        <v>114</v>
      </c>
      <c r="D52" s="43" t="s">
        <v>21</v>
      </c>
      <c r="E52" s="43" t="s">
        <v>13</v>
      </c>
      <c r="F52" s="43" t="s">
        <v>22</v>
      </c>
      <c r="G52" s="128">
        <v>41.6</v>
      </c>
      <c r="H52" s="128">
        <v>0</v>
      </c>
      <c r="I52" s="128">
        <v>0</v>
      </c>
    </row>
    <row r="53" spans="1:9" s="41" customFormat="1" ht="66.75" customHeight="1">
      <c r="A53" s="88" t="s">
        <v>158</v>
      </c>
      <c r="B53" s="44" t="s">
        <v>179</v>
      </c>
      <c r="C53" s="43" t="s">
        <v>180</v>
      </c>
      <c r="D53" s="43"/>
      <c r="E53" s="43"/>
      <c r="F53" s="43"/>
      <c r="G53" s="46">
        <f t="shared" ref="G53:I53" si="20">G54</f>
        <v>36.4</v>
      </c>
      <c r="H53" s="118">
        <f t="shared" si="20"/>
        <v>0</v>
      </c>
      <c r="I53" s="118">
        <f t="shared" si="20"/>
        <v>0</v>
      </c>
    </row>
    <row r="54" spans="1:9" ht="34.5" customHeight="1">
      <c r="A54" s="86"/>
      <c r="B54" s="42" t="s">
        <v>202</v>
      </c>
      <c r="C54" s="43" t="s">
        <v>159</v>
      </c>
      <c r="D54" s="43" t="s">
        <v>21</v>
      </c>
      <c r="E54" s="43" t="s">
        <v>13</v>
      </c>
      <c r="F54" s="43" t="s">
        <v>22</v>
      </c>
      <c r="G54" s="128">
        <v>36.4</v>
      </c>
      <c r="H54" s="128">
        <v>0</v>
      </c>
      <c r="I54" s="128">
        <v>0</v>
      </c>
    </row>
    <row r="55" spans="1:9" ht="48" customHeight="1">
      <c r="A55" s="10" t="s">
        <v>66</v>
      </c>
      <c r="B55" s="51" t="s">
        <v>40</v>
      </c>
      <c r="C55" s="66" t="s">
        <v>41</v>
      </c>
      <c r="D55" s="53"/>
      <c r="E55" s="53"/>
      <c r="F55" s="53"/>
      <c r="G55" s="52">
        <f>SUM(G56+G59+G61+G67+G71+G76+G81+G84+G86+G88+G90+G93+G95+G97+G99+G101)</f>
        <v>71660.39999999998</v>
      </c>
      <c r="H55" s="52">
        <f t="shared" ref="H55:I55" si="21">SUM(H56+H59+H61+H67+H71+H76+H81+H84+H86+H88+H90+H93+H95+H97+H99+H101)</f>
        <v>50888.600000000006</v>
      </c>
      <c r="I55" s="52">
        <f t="shared" si="21"/>
        <v>64271.399999999994</v>
      </c>
    </row>
    <row r="56" spans="1:9" s="41" customFormat="1" ht="18" customHeight="1">
      <c r="A56" s="10" t="s">
        <v>67</v>
      </c>
      <c r="B56" s="42" t="s">
        <v>156</v>
      </c>
      <c r="C56" s="59" t="s">
        <v>157</v>
      </c>
      <c r="D56" s="43"/>
      <c r="E56" s="43"/>
      <c r="F56" s="43"/>
      <c r="G56" s="25">
        <f t="shared" ref="G56:I56" si="22">G58+G57</f>
        <v>0</v>
      </c>
      <c r="H56" s="25">
        <f t="shared" si="22"/>
        <v>0</v>
      </c>
      <c r="I56" s="25">
        <f t="shared" si="22"/>
        <v>0</v>
      </c>
    </row>
    <row r="57" spans="1:9" s="41" customFormat="1" ht="51.75" customHeight="1">
      <c r="A57" s="10"/>
      <c r="B57" s="42" t="s">
        <v>203</v>
      </c>
      <c r="C57" s="90" t="s">
        <v>176</v>
      </c>
      <c r="D57" s="43" t="s">
        <v>17</v>
      </c>
      <c r="E57" s="43" t="s">
        <v>12</v>
      </c>
      <c r="F57" s="43" t="s">
        <v>20</v>
      </c>
      <c r="G57" s="25">
        <v>0</v>
      </c>
      <c r="H57" s="25">
        <v>0</v>
      </c>
      <c r="I57" s="25">
        <v>0</v>
      </c>
    </row>
    <row r="58" spans="1:9" s="41" customFormat="1" ht="51" hidden="1" customHeight="1">
      <c r="A58" s="10"/>
      <c r="B58" s="42" t="s">
        <v>204</v>
      </c>
      <c r="C58" s="90" t="s">
        <v>176</v>
      </c>
      <c r="D58" s="43" t="s">
        <v>17</v>
      </c>
      <c r="E58" s="43" t="s">
        <v>12</v>
      </c>
      <c r="F58" s="43" t="s">
        <v>20</v>
      </c>
      <c r="G58" s="25"/>
      <c r="H58" s="25"/>
      <c r="I58" s="25"/>
    </row>
    <row r="59" spans="1:9" ht="31.5">
      <c r="A59" s="10" t="s">
        <v>67</v>
      </c>
      <c r="B59" s="44" t="s">
        <v>91</v>
      </c>
      <c r="C59" s="59" t="s">
        <v>92</v>
      </c>
      <c r="D59" s="43"/>
      <c r="E59" s="43"/>
      <c r="F59" s="43"/>
      <c r="G59" s="46">
        <f t="shared" ref="G59:I59" si="23">G60</f>
        <v>237.4</v>
      </c>
      <c r="H59" s="118">
        <f t="shared" si="23"/>
        <v>237.4</v>
      </c>
      <c r="I59" s="118">
        <f t="shared" si="23"/>
        <v>237.4</v>
      </c>
    </row>
    <row r="60" spans="1:9" ht="47.25" customHeight="1">
      <c r="A60" s="10"/>
      <c r="B60" s="42" t="s">
        <v>205</v>
      </c>
      <c r="C60" s="59" t="s">
        <v>184</v>
      </c>
      <c r="D60" s="43" t="s">
        <v>17</v>
      </c>
      <c r="E60" s="43" t="s">
        <v>12</v>
      </c>
      <c r="F60" s="43" t="s">
        <v>8</v>
      </c>
      <c r="G60" s="128">
        <v>237.4</v>
      </c>
      <c r="H60" s="128">
        <v>237.4</v>
      </c>
      <c r="I60" s="128">
        <v>237.4</v>
      </c>
    </row>
    <row r="61" spans="1:9" s="40" customFormat="1" ht="61.5" customHeight="1">
      <c r="A61" s="10" t="s">
        <v>236</v>
      </c>
      <c r="B61" s="113" t="s">
        <v>313</v>
      </c>
      <c r="C61" s="59" t="s">
        <v>155</v>
      </c>
      <c r="D61" s="43"/>
      <c r="E61" s="43"/>
      <c r="F61" s="43"/>
      <c r="G61" s="46">
        <f>G62+G63</f>
        <v>71.2</v>
      </c>
      <c r="H61" s="118">
        <f t="shared" ref="H61:I61" si="24">H62+H63</f>
        <v>71.2</v>
      </c>
      <c r="I61" s="118">
        <f t="shared" si="24"/>
        <v>71.2</v>
      </c>
    </row>
    <row r="62" spans="1:9" s="39" customFormat="1" ht="68.25" customHeight="1">
      <c r="A62" s="10"/>
      <c r="B62" s="129" t="s">
        <v>287</v>
      </c>
      <c r="C62" s="130" t="s">
        <v>288</v>
      </c>
      <c r="D62" s="104" t="s">
        <v>17</v>
      </c>
      <c r="E62" s="104" t="s">
        <v>12</v>
      </c>
      <c r="F62" s="104" t="s">
        <v>14</v>
      </c>
      <c r="G62" s="46">
        <v>0</v>
      </c>
      <c r="H62" s="118">
        <v>0</v>
      </c>
      <c r="I62" s="118">
        <v>0</v>
      </c>
    </row>
    <row r="63" spans="1:9" s="39" customFormat="1" ht="66.75" customHeight="1">
      <c r="A63" s="10"/>
      <c r="B63" s="42" t="s">
        <v>185</v>
      </c>
      <c r="C63" s="59" t="s">
        <v>166</v>
      </c>
      <c r="D63" s="43" t="s">
        <v>17</v>
      </c>
      <c r="E63" s="43" t="s">
        <v>12</v>
      </c>
      <c r="F63" s="43" t="s">
        <v>14</v>
      </c>
      <c r="G63" s="128">
        <v>71.2</v>
      </c>
      <c r="H63" s="128">
        <v>71.2</v>
      </c>
      <c r="I63" s="128">
        <v>71.2</v>
      </c>
    </row>
    <row r="64" spans="1:9" s="103" customFormat="1" ht="40.5" hidden="1" customHeight="1">
      <c r="A64" s="10"/>
      <c r="B64" s="113" t="s">
        <v>271</v>
      </c>
      <c r="C64" s="106" t="s">
        <v>264</v>
      </c>
      <c r="D64" s="104"/>
      <c r="E64" s="104"/>
      <c r="F64" s="104"/>
      <c r="G64" s="105"/>
      <c r="H64" s="118"/>
      <c r="I64" s="118"/>
    </row>
    <row r="65" spans="1:9" s="103" customFormat="1" ht="50.25" hidden="1" customHeight="1">
      <c r="A65" s="10"/>
      <c r="B65" s="113" t="s">
        <v>282</v>
      </c>
      <c r="C65" s="106" t="s">
        <v>265</v>
      </c>
      <c r="D65" s="107" t="s">
        <v>23</v>
      </c>
      <c r="E65" s="111" t="s">
        <v>12</v>
      </c>
      <c r="F65" s="111" t="s">
        <v>20</v>
      </c>
      <c r="G65" s="105"/>
      <c r="H65" s="118"/>
      <c r="I65" s="118"/>
    </row>
    <row r="66" spans="1:9" s="103" customFormat="1" ht="50.25" hidden="1" customHeight="1">
      <c r="A66" s="10"/>
      <c r="B66" s="113" t="s">
        <v>272</v>
      </c>
      <c r="C66" s="106" t="s">
        <v>266</v>
      </c>
      <c r="D66" s="107" t="s">
        <v>23</v>
      </c>
      <c r="E66" s="111" t="s">
        <v>12</v>
      </c>
      <c r="F66" s="111" t="s">
        <v>20</v>
      </c>
      <c r="G66" s="105"/>
      <c r="H66" s="118"/>
      <c r="I66" s="118"/>
    </row>
    <row r="67" spans="1:9" ht="51" customHeight="1">
      <c r="A67" s="10" t="s">
        <v>237</v>
      </c>
      <c r="B67" s="79" t="s">
        <v>229</v>
      </c>
      <c r="C67" s="59" t="s">
        <v>206</v>
      </c>
      <c r="D67" s="43"/>
      <c r="E67" s="43"/>
      <c r="F67" s="43"/>
      <c r="G67" s="46">
        <f>G68+G69+G70</f>
        <v>0</v>
      </c>
      <c r="H67" s="125">
        <f>H68+H69+H70</f>
        <v>2007.1</v>
      </c>
      <c r="I67" s="125">
        <f t="shared" ref="I67" si="25">I68+I69+I70</f>
        <v>0</v>
      </c>
    </row>
    <row r="68" spans="1:9" s="41" customFormat="1" ht="85.5" hidden="1" customHeight="1">
      <c r="A68" s="10"/>
      <c r="B68" s="113"/>
      <c r="C68" s="110" t="s">
        <v>167</v>
      </c>
      <c r="D68" s="121" t="s">
        <v>23</v>
      </c>
      <c r="E68" s="121" t="s">
        <v>12</v>
      </c>
      <c r="F68" s="121" t="s">
        <v>8</v>
      </c>
      <c r="G68" s="122">
        <v>0</v>
      </c>
      <c r="H68" s="122">
        <v>0</v>
      </c>
      <c r="I68" s="122">
        <v>0</v>
      </c>
    </row>
    <row r="69" spans="1:9" s="116" customFormat="1" ht="62.45" customHeight="1">
      <c r="A69" s="10"/>
      <c r="B69" s="113" t="s">
        <v>290</v>
      </c>
      <c r="C69" s="110" t="s">
        <v>168</v>
      </c>
      <c r="D69" s="121" t="s">
        <v>23</v>
      </c>
      <c r="E69" s="121" t="s">
        <v>12</v>
      </c>
      <c r="F69" s="121" t="s">
        <v>8</v>
      </c>
      <c r="G69" s="128">
        <v>0</v>
      </c>
      <c r="H69" s="128">
        <f>501.8+1505.3</f>
        <v>2007.1</v>
      </c>
      <c r="I69" s="128">
        <v>0</v>
      </c>
    </row>
    <row r="70" spans="1:9" ht="51" hidden="1" customHeight="1">
      <c r="A70" s="10"/>
      <c r="B70" s="113" t="s">
        <v>228</v>
      </c>
      <c r="C70" s="110" t="s">
        <v>276</v>
      </c>
      <c r="D70" s="121" t="s">
        <v>23</v>
      </c>
      <c r="E70" s="121" t="s">
        <v>12</v>
      </c>
      <c r="F70" s="121" t="s">
        <v>8</v>
      </c>
      <c r="G70" s="122"/>
      <c r="H70" s="122"/>
      <c r="I70" s="122"/>
    </row>
    <row r="71" spans="1:9" ht="18" customHeight="1">
      <c r="A71" s="10" t="s">
        <v>238</v>
      </c>
      <c r="B71" s="44" t="s">
        <v>181</v>
      </c>
      <c r="C71" s="59" t="s">
        <v>86</v>
      </c>
      <c r="D71" s="43"/>
      <c r="E71" s="43"/>
      <c r="F71" s="43"/>
      <c r="G71" s="25">
        <f>G72+G73</f>
        <v>49745.399999999994</v>
      </c>
      <c r="H71" s="25">
        <f t="shared" ref="H71:I71" si="26">H72+H73</f>
        <v>27860.2</v>
      </c>
      <c r="I71" s="25">
        <f t="shared" si="26"/>
        <v>47431.5</v>
      </c>
    </row>
    <row r="72" spans="1:9" s="96" customFormat="1" ht="51" customHeight="1">
      <c r="A72" s="10"/>
      <c r="B72" s="102" t="s">
        <v>207</v>
      </c>
      <c r="C72" s="91" t="s">
        <v>261</v>
      </c>
      <c r="D72" s="99" t="s">
        <v>17</v>
      </c>
      <c r="E72" s="99" t="s">
        <v>13</v>
      </c>
      <c r="F72" s="99" t="s">
        <v>15</v>
      </c>
      <c r="G72" s="128">
        <f>653.6+43693.2</f>
        <v>44346.799999999996</v>
      </c>
      <c r="H72" s="128">
        <f>21.5+21461.2</f>
        <v>21482.7</v>
      </c>
      <c r="I72" s="128">
        <f>41+40901</f>
        <v>40942</v>
      </c>
    </row>
    <row r="73" spans="1:9" ht="48.75" customHeight="1">
      <c r="A73" s="10"/>
      <c r="B73" s="42" t="s">
        <v>207</v>
      </c>
      <c r="C73" s="43" t="s">
        <v>85</v>
      </c>
      <c r="D73" s="43" t="s">
        <v>17</v>
      </c>
      <c r="E73" s="43" t="s">
        <v>13</v>
      </c>
      <c r="F73" s="43" t="s">
        <v>15</v>
      </c>
      <c r="G73" s="128">
        <v>5398.6</v>
      </c>
      <c r="H73" s="128">
        <v>6377.5</v>
      </c>
      <c r="I73" s="128">
        <v>6489.5</v>
      </c>
    </row>
    <row r="74" spans="1:9" ht="18" hidden="1" customHeight="1">
      <c r="A74" s="10" t="s">
        <v>240</v>
      </c>
      <c r="B74" s="44" t="s">
        <v>93</v>
      </c>
      <c r="C74" s="43" t="s">
        <v>102</v>
      </c>
      <c r="D74" s="43"/>
      <c r="E74" s="43"/>
      <c r="F74" s="43"/>
      <c r="G74" s="46">
        <f t="shared" ref="G74:I74" si="27">G75</f>
        <v>0</v>
      </c>
      <c r="H74" s="118">
        <f t="shared" si="27"/>
        <v>0</v>
      </c>
      <c r="I74" s="118">
        <f t="shared" si="27"/>
        <v>0</v>
      </c>
    </row>
    <row r="75" spans="1:9" ht="33" hidden="1" customHeight="1">
      <c r="A75" s="10"/>
      <c r="B75" s="42" t="s">
        <v>94</v>
      </c>
      <c r="C75" s="43" t="s">
        <v>208</v>
      </c>
      <c r="D75" s="43" t="s">
        <v>17</v>
      </c>
      <c r="E75" s="43" t="s">
        <v>12</v>
      </c>
      <c r="F75" s="43" t="s">
        <v>14</v>
      </c>
      <c r="G75" s="46"/>
      <c r="H75" s="118"/>
      <c r="I75" s="118"/>
    </row>
    <row r="76" spans="1:9" s="41" customFormat="1" ht="16.5" customHeight="1">
      <c r="A76" s="10" t="s">
        <v>239</v>
      </c>
      <c r="B76" s="42" t="s">
        <v>211</v>
      </c>
      <c r="C76" s="43" t="s">
        <v>212</v>
      </c>
      <c r="D76" s="72"/>
      <c r="E76" s="72"/>
      <c r="F76" s="72"/>
      <c r="G76" s="46">
        <f>G77+G78</f>
        <v>5549.2</v>
      </c>
      <c r="H76" s="131">
        <f>H77+H78</f>
        <v>5581.3</v>
      </c>
      <c r="I76" s="131">
        <f>I77+I78</f>
        <v>5804.5</v>
      </c>
    </row>
    <row r="77" spans="1:9" s="41" customFormat="1" ht="51" customHeight="1">
      <c r="A77" s="10"/>
      <c r="B77" s="100" t="s">
        <v>210</v>
      </c>
      <c r="C77" s="43" t="s">
        <v>209</v>
      </c>
      <c r="D77" s="43" t="s">
        <v>17</v>
      </c>
      <c r="E77" s="43" t="s">
        <v>12</v>
      </c>
      <c r="F77" s="43" t="s">
        <v>14</v>
      </c>
      <c r="G77" s="122">
        <v>0</v>
      </c>
      <c r="H77" s="122">
        <v>0</v>
      </c>
      <c r="I77" s="122">
        <v>0</v>
      </c>
    </row>
    <row r="78" spans="1:9" s="98" customFormat="1" ht="51" customHeight="1">
      <c r="A78" s="10"/>
      <c r="B78" s="100" t="s">
        <v>210</v>
      </c>
      <c r="C78" s="91" t="s">
        <v>262</v>
      </c>
      <c r="D78" s="99" t="s">
        <v>17</v>
      </c>
      <c r="E78" s="99" t="s">
        <v>12</v>
      </c>
      <c r="F78" s="99" t="s">
        <v>14</v>
      </c>
      <c r="G78" s="128">
        <f>641.7+4907.5</f>
        <v>5549.2</v>
      </c>
      <c r="H78" s="128">
        <f>673.8+4907.5</f>
        <v>5581.3</v>
      </c>
      <c r="I78" s="128">
        <f>897+4907.5</f>
        <v>5804.5</v>
      </c>
    </row>
    <row r="79" spans="1:9" s="80" customFormat="1" ht="36" hidden="1" customHeight="1">
      <c r="A79" s="10"/>
      <c r="B79" s="89" t="s">
        <v>249</v>
      </c>
      <c r="C79" s="90" t="s">
        <v>251</v>
      </c>
      <c r="D79" s="43"/>
      <c r="E79" s="93" t="s">
        <v>12</v>
      </c>
      <c r="F79" s="91" t="s">
        <v>20</v>
      </c>
      <c r="G79" s="46"/>
      <c r="H79" s="118"/>
      <c r="I79" s="118"/>
    </row>
    <row r="80" spans="1:9" s="80" customFormat="1" ht="33" hidden="1" customHeight="1">
      <c r="A80" s="10"/>
      <c r="B80" s="89" t="s">
        <v>250</v>
      </c>
      <c r="C80" s="90" t="s">
        <v>252</v>
      </c>
      <c r="D80" s="91" t="s">
        <v>18</v>
      </c>
      <c r="E80" s="93" t="s">
        <v>12</v>
      </c>
      <c r="F80" s="91" t="s">
        <v>20</v>
      </c>
      <c r="G80" s="46"/>
      <c r="H80" s="118"/>
      <c r="I80" s="118"/>
    </row>
    <row r="81" spans="1:9" ht="33" customHeight="1">
      <c r="A81" s="10" t="s">
        <v>240</v>
      </c>
      <c r="B81" s="44" t="s">
        <v>95</v>
      </c>
      <c r="C81" s="7" t="s">
        <v>103</v>
      </c>
      <c r="D81" s="43"/>
      <c r="E81" s="43"/>
      <c r="F81" s="43"/>
      <c r="G81" s="46">
        <f t="shared" ref="G81:I81" si="28">G82+G83</f>
        <v>2786.7</v>
      </c>
      <c r="H81" s="118">
        <f t="shared" si="28"/>
        <v>1612.4</v>
      </c>
      <c r="I81" s="118">
        <f t="shared" si="28"/>
        <v>1912.1</v>
      </c>
    </row>
    <row r="82" spans="1:9" ht="49.5" customHeight="1">
      <c r="A82" s="10"/>
      <c r="B82" s="42" t="s">
        <v>96</v>
      </c>
      <c r="C82" s="7" t="s">
        <v>169</v>
      </c>
      <c r="D82" s="43" t="s">
        <v>17</v>
      </c>
      <c r="E82" s="43" t="s">
        <v>12</v>
      </c>
      <c r="F82" s="43" t="s">
        <v>14</v>
      </c>
      <c r="G82" s="122">
        <v>2649.7</v>
      </c>
      <c r="H82" s="122">
        <v>1612.4</v>
      </c>
      <c r="I82" s="122">
        <v>1912.1</v>
      </c>
    </row>
    <row r="83" spans="1:9" ht="63">
      <c r="A83" s="10"/>
      <c r="B83" s="132" t="s">
        <v>96</v>
      </c>
      <c r="C83" s="130" t="s">
        <v>291</v>
      </c>
      <c r="D83" s="127" t="s">
        <v>17</v>
      </c>
      <c r="E83" s="127" t="s">
        <v>12</v>
      </c>
      <c r="F83" s="127" t="s">
        <v>14</v>
      </c>
      <c r="G83" s="128">
        <v>137</v>
      </c>
      <c r="H83" s="128">
        <v>0</v>
      </c>
      <c r="I83" s="128">
        <v>0</v>
      </c>
    </row>
    <row r="84" spans="1:9" ht="47.25">
      <c r="A84" s="10" t="s">
        <v>241</v>
      </c>
      <c r="B84" s="42" t="s">
        <v>97</v>
      </c>
      <c r="C84" s="7" t="s">
        <v>104</v>
      </c>
      <c r="D84" s="43"/>
      <c r="E84" s="43"/>
      <c r="F84" s="43"/>
      <c r="G84" s="46">
        <f t="shared" ref="G84:I84" si="29">G85</f>
        <v>104</v>
      </c>
      <c r="H84" s="118">
        <f t="shared" si="29"/>
        <v>104</v>
      </c>
      <c r="I84" s="118">
        <f t="shared" si="29"/>
        <v>104</v>
      </c>
    </row>
    <row r="85" spans="1:9" s="19" customFormat="1" ht="54" customHeight="1">
      <c r="A85" s="48"/>
      <c r="B85" s="42" t="s">
        <v>98</v>
      </c>
      <c r="C85" s="7" t="s">
        <v>105</v>
      </c>
      <c r="D85" s="43" t="s">
        <v>17</v>
      </c>
      <c r="E85" s="43" t="s">
        <v>12</v>
      </c>
      <c r="F85" s="43" t="s">
        <v>14</v>
      </c>
      <c r="G85" s="128">
        <v>104</v>
      </c>
      <c r="H85" s="128">
        <v>104</v>
      </c>
      <c r="I85" s="128">
        <v>104</v>
      </c>
    </row>
    <row r="86" spans="1:9" s="19" customFormat="1" ht="31.5">
      <c r="A86" s="88" t="s">
        <v>242</v>
      </c>
      <c r="B86" s="42" t="s">
        <v>182</v>
      </c>
      <c r="C86" s="7" t="s">
        <v>106</v>
      </c>
      <c r="D86" s="43"/>
      <c r="E86" s="43"/>
      <c r="F86" s="43"/>
      <c r="G86" s="46">
        <f t="shared" ref="G86:I86" si="30">G87</f>
        <v>350</v>
      </c>
      <c r="H86" s="118">
        <f t="shared" si="30"/>
        <v>350</v>
      </c>
      <c r="I86" s="118">
        <f t="shared" si="30"/>
        <v>350</v>
      </c>
    </row>
    <row r="87" spans="1:9" ht="31.5">
      <c r="A87" s="10"/>
      <c r="B87" s="42" t="s">
        <v>99</v>
      </c>
      <c r="C87" s="7" t="s">
        <v>107</v>
      </c>
      <c r="D87" s="43" t="s">
        <v>17</v>
      </c>
      <c r="E87" s="43" t="s">
        <v>12</v>
      </c>
      <c r="F87" s="43" t="s">
        <v>14</v>
      </c>
      <c r="G87" s="128">
        <v>350</v>
      </c>
      <c r="H87" s="128">
        <v>350</v>
      </c>
      <c r="I87" s="128">
        <v>350</v>
      </c>
    </row>
    <row r="88" spans="1:9" ht="64.5" customHeight="1">
      <c r="A88" s="10" t="s">
        <v>243</v>
      </c>
      <c r="B88" s="42" t="s">
        <v>100</v>
      </c>
      <c r="C88" s="7" t="s">
        <v>108</v>
      </c>
      <c r="D88" s="43"/>
      <c r="E88" s="43"/>
      <c r="F88" s="43"/>
      <c r="G88" s="25">
        <f t="shared" ref="G88:I88" si="31">G89</f>
        <v>220</v>
      </c>
      <c r="H88" s="25">
        <f t="shared" si="31"/>
        <v>104.1</v>
      </c>
      <c r="I88" s="25">
        <f t="shared" si="31"/>
        <v>94.1</v>
      </c>
    </row>
    <row r="89" spans="1:9" ht="70.900000000000006" customHeight="1">
      <c r="A89" s="10"/>
      <c r="B89" s="42" t="s">
        <v>101</v>
      </c>
      <c r="C89" s="7" t="s">
        <v>109</v>
      </c>
      <c r="D89" s="43" t="s">
        <v>17</v>
      </c>
      <c r="E89" s="43" t="s">
        <v>12</v>
      </c>
      <c r="F89" s="43" t="s">
        <v>14</v>
      </c>
      <c r="G89" s="128">
        <v>220</v>
      </c>
      <c r="H89" s="128">
        <v>104.1</v>
      </c>
      <c r="I89" s="128">
        <v>94.1</v>
      </c>
    </row>
    <row r="90" spans="1:9" s="41" customFormat="1" ht="40.5" customHeight="1">
      <c r="A90" s="10" t="s">
        <v>244</v>
      </c>
      <c r="B90" s="44" t="s">
        <v>160</v>
      </c>
      <c r="C90" s="43" t="s">
        <v>170</v>
      </c>
      <c r="D90" s="43"/>
      <c r="E90" s="43"/>
      <c r="F90" s="43"/>
      <c r="G90" s="46">
        <f>G92</f>
        <v>4387.3999999999996</v>
      </c>
      <c r="H90" s="118">
        <f t="shared" ref="H90:I90" si="32">H92</f>
        <v>4606.8</v>
      </c>
      <c r="I90" s="118">
        <f t="shared" si="32"/>
        <v>0</v>
      </c>
    </row>
    <row r="91" spans="1:9" s="98" customFormat="1" ht="40.5" hidden="1" customHeight="1">
      <c r="A91" s="10"/>
      <c r="B91" s="100" t="s">
        <v>161</v>
      </c>
      <c r="C91" s="91" t="s">
        <v>263</v>
      </c>
      <c r="D91" s="99" t="s">
        <v>17</v>
      </c>
      <c r="E91" s="99" t="s">
        <v>12</v>
      </c>
      <c r="F91" s="99" t="s">
        <v>14</v>
      </c>
      <c r="G91" s="101"/>
      <c r="H91" s="118"/>
      <c r="I91" s="118"/>
    </row>
    <row r="92" spans="1:9" s="41" customFormat="1" ht="46.9" customHeight="1">
      <c r="A92" s="10"/>
      <c r="B92" s="42" t="s">
        <v>161</v>
      </c>
      <c r="C92" s="43" t="s">
        <v>171</v>
      </c>
      <c r="D92" s="43" t="s">
        <v>17</v>
      </c>
      <c r="E92" s="43" t="s">
        <v>12</v>
      </c>
      <c r="F92" s="43" t="s">
        <v>14</v>
      </c>
      <c r="G92" s="128">
        <v>4387.3999999999996</v>
      </c>
      <c r="H92" s="128">
        <v>4606.8</v>
      </c>
      <c r="I92" s="128">
        <v>0</v>
      </c>
    </row>
    <row r="93" spans="1:9" s="103" customFormat="1" ht="32.450000000000003" customHeight="1">
      <c r="A93" s="10" t="s">
        <v>294</v>
      </c>
      <c r="B93" s="112" t="s">
        <v>269</v>
      </c>
      <c r="C93" s="110" t="s">
        <v>267</v>
      </c>
      <c r="D93" s="107"/>
      <c r="E93" s="107"/>
      <c r="F93" s="107"/>
      <c r="G93" s="108">
        <v>0</v>
      </c>
      <c r="H93" s="118">
        <v>0</v>
      </c>
      <c r="I93" s="118">
        <v>0</v>
      </c>
    </row>
    <row r="94" spans="1:9" s="103" customFormat="1" ht="46.9" customHeight="1">
      <c r="A94" s="10"/>
      <c r="B94" s="112" t="s">
        <v>270</v>
      </c>
      <c r="C94" s="109" t="s">
        <v>268</v>
      </c>
      <c r="D94" s="111" t="s">
        <v>17</v>
      </c>
      <c r="E94" s="111" t="s">
        <v>13</v>
      </c>
      <c r="F94" s="111" t="s">
        <v>8</v>
      </c>
      <c r="G94" s="108">
        <v>0</v>
      </c>
      <c r="H94" s="118">
        <v>0</v>
      </c>
      <c r="I94" s="118">
        <v>0</v>
      </c>
    </row>
    <row r="95" spans="1:9" s="116" customFormat="1" ht="31.5" customHeight="1">
      <c r="A95" s="10" t="s">
        <v>295</v>
      </c>
      <c r="B95" s="120" t="s">
        <v>274</v>
      </c>
      <c r="C95" s="121" t="s">
        <v>275</v>
      </c>
      <c r="D95" s="117"/>
      <c r="E95" s="117"/>
      <c r="F95" s="117"/>
      <c r="G95" s="118">
        <f>SUM(G96)</f>
        <v>4358.2</v>
      </c>
      <c r="H95" s="131">
        <f t="shared" ref="H95:I95" si="33">SUM(H96)</f>
        <v>4358.3999999999996</v>
      </c>
      <c r="I95" s="131">
        <f t="shared" si="33"/>
        <v>4260.8999999999996</v>
      </c>
    </row>
    <row r="96" spans="1:9" s="116" customFormat="1" ht="78" customHeight="1">
      <c r="A96" s="72"/>
      <c r="B96" s="120" t="s">
        <v>293</v>
      </c>
      <c r="C96" s="127" t="s">
        <v>292</v>
      </c>
      <c r="D96" s="127" t="s">
        <v>17</v>
      </c>
      <c r="E96" s="121" t="s">
        <v>13</v>
      </c>
      <c r="F96" s="121" t="s">
        <v>7</v>
      </c>
      <c r="G96" s="128">
        <f>987.7+3370.5</f>
        <v>4358.2</v>
      </c>
      <c r="H96" s="128">
        <f>997.7+3360.7</f>
        <v>4358.3999999999996</v>
      </c>
      <c r="I96" s="128">
        <f>910.2+3350.7</f>
        <v>4260.8999999999996</v>
      </c>
    </row>
    <row r="97" spans="1:9" s="116" customFormat="1" ht="28.9" customHeight="1">
      <c r="A97" s="72"/>
      <c r="B97" s="120" t="s">
        <v>296</v>
      </c>
      <c r="C97" s="110" t="s">
        <v>305</v>
      </c>
      <c r="D97" s="127"/>
      <c r="E97" s="127"/>
      <c r="F97" s="127"/>
      <c r="G97" s="128">
        <f>SUM(G98)</f>
        <v>117</v>
      </c>
      <c r="H97" s="128">
        <f t="shared" ref="H97:I97" si="34">SUM(H98)</f>
        <v>0</v>
      </c>
      <c r="I97" s="128">
        <f t="shared" si="34"/>
        <v>0</v>
      </c>
    </row>
    <row r="98" spans="1:9" s="116" customFormat="1" ht="32.450000000000003" customHeight="1">
      <c r="A98" s="72"/>
      <c r="B98" s="120" t="s">
        <v>297</v>
      </c>
      <c r="C98" s="110" t="s">
        <v>300</v>
      </c>
      <c r="D98" s="127" t="s">
        <v>17</v>
      </c>
      <c r="E98" s="127" t="s">
        <v>12</v>
      </c>
      <c r="F98" s="127" t="s">
        <v>14</v>
      </c>
      <c r="G98" s="128">
        <f>2+115</f>
        <v>117</v>
      </c>
      <c r="H98" s="128">
        <v>0</v>
      </c>
      <c r="I98" s="128">
        <v>0</v>
      </c>
    </row>
    <row r="99" spans="1:9" s="116" customFormat="1" ht="29.45" customHeight="1">
      <c r="A99" s="72"/>
      <c r="B99" s="120" t="s">
        <v>301</v>
      </c>
      <c r="C99" s="127" t="s">
        <v>304</v>
      </c>
      <c r="D99" s="127"/>
      <c r="E99" s="127"/>
      <c r="F99" s="127"/>
      <c r="G99" s="128">
        <f>SUM(G100)</f>
        <v>102</v>
      </c>
      <c r="H99" s="128">
        <f t="shared" ref="H99:I99" si="35">SUM(H100)</f>
        <v>30</v>
      </c>
      <c r="I99" s="128">
        <f t="shared" si="35"/>
        <v>40</v>
      </c>
    </row>
    <row r="100" spans="1:9" s="116" customFormat="1" ht="31.9" customHeight="1">
      <c r="A100" s="72"/>
      <c r="B100" s="120" t="s">
        <v>302</v>
      </c>
      <c r="C100" s="127" t="s">
        <v>303</v>
      </c>
      <c r="D100" s="127" t="s">
        <v>17</v>
      </c>
      <c r="E100" s="127" t="s">
        <v>12</v>
      </c>
      <c r="F100" s="127" t="s">
        <v>14</v>
      </c>
      <c r="G100" s="128">
        <v>102</v>
      </c>
      <c r="H100" s="128">
        <v>30</v>
      </c>
      <c r="I100" s="128">
        <v>40</v>
      </c>
    </row>
    <row r="101" spans="1:9" s="116" customFormat="1" ht="46.5" customHeight="1">
      <c r="A101" s="72"/>
      <c r="B101" s="120" t="s">
        <v>311</v>
      </c>
      <c r="C101" s="127" t="s">
        <v>312</v>
      </c>
      <c r="D101" s="127"/>
      <c r="E101" s="127"/>
      <c r="F101" s="127"/>
      <c r="G101" s="128">
        <f>SUM(G102)</f>
        <v>3631.9</v>
      </c>
      <c r="H101" s="128">
        <f t="shared" ref="H101:I101" si="36">SUM(H102)</f>
        <v>3965.7</v>
      </c>
      <c r="I101" s="128">
        <f t="shared" si="36"/>
        <v>3965.7</v>
      </c>
    </row>
    <row r="102" spans="1:9" s="116" customFormat="1" ht="143.25" customHeight="1">
      <c r="A102" s="72"/>
      <c r="B102" s="120" t="s">
        <v>309</v>
      </c>
      <c r="C102" s="127" t="s">
        <v>310</v>
      </c>
      <c r="D102" s="127" t="s">
        <v>17</v>
      </c>
      <c r="E102" s="127" t="s">
        <v>12</v>
      </c>
      <c r="F102" s="127" t="s">
        <v>20</v>
      </c>
      <c r="G102" s="128">
        <f>61.8+3570.1</f>
        <v>3631.9</v>
      </c>
      <c r="H102" s="128">
        <f>67.5+3898.2</f>
        <v>3965.7</v>
      </c>
      <c r="I102" s="128">
        <f>67.5+3898.2</f>
        <v>3965.7</v>
      </c>
    </row>
    <row r="103" spans="1:9" ht="36" customHeight="1">
      <c r="A103" s="10" t="s">
        <v>68</v>
      </c>
      <c r="B103" s="51" t="s">
        <v>42</v>
      </c>
      <c r="C103" s="55" t="s">
        <v>43</v>
      </c>
      <c r="D103" s="53"/>
      <c r="E103" s="53"/>
      <c r="F103" s="53"/>
      <c r="G103" s="54">
        <f t="shared" ref="G103:I104" si="37">G104</f>
        <v>112.8</v>
      </c>
      <c r="H103" s="54">
        <f t="shared" si="37"/>
        <v>0</v>
      </c>
      <c r="I103" s="54">
        <f t="shared" si="37"/>
        <v>0</v>
      </c>
    </row>
    <row r="104" spans="1:9" ht="78.75">
      <c r="A104" s="10" t="s">
        <v>69</v>
      </c>
      <c r="B104" s="87" t="s">
        <v>233</v>
      </c>
      <c r="C104" s="7" t="s">
        <v>112</v>
      </c>
      <c r="D104" s="43"/>
      <c r="E104" s="43"/>
      <c r="F104" s="43"/>
      <c r="G104" s="46">
        <f t="shared" si="37"/>
        <v>112.8</v>
      </c>
      <c r="H104" s="118">
        <f t="shared" si="37"/>
        <v>0</v>
      </c>
      <c r="I104" s="118">
        <f t="shared" si="37"/>
        <v>0</v>
      </c>
    </row>
    <row r="105" spans="1:9" ht="45.75" customHeight="1">
      <c r="A105" s="20"/>
      <c r="B105" s="27" t="s">
        <v>213</v>
      </c>
      <c r="C105" s="43" t="s">
        <v>113</v>
      </c>
      <c r="D105" s="43" t="s">
        <v>21</v>
      </c>
      <c r="E105" s="48" t="s">
        <v>11</v>
      </c>
      <c r="F105" s="43" t="s">
        <v>11</v>
      </c>
      <c r="G105" s="128">
        <v>112.8</v>
      </c>
      <c r="H105" s="128">
        <v>0</v>
      </c>
      <c r="I105" s="128">
        <v>0</v>
      </c>
    </row>
    <row r="106" spans="1:9" ht="21" customHeight="1">
      <c r="A106" s="57" t="s">
        <v>70</v>
      </c>
      <c r="B106" s="51" t="s">
        <v>111</v>
      </c>
      <c r="C106" s="53" t="s">
        <v>44</v>
      </c>
      <c r="D106" s="53"/>
      <c r="E106" s="67"/>
      <c r="F106" s="53"/>
      <c r="G106" s="54">
        <f t="shared" ref="G106:I106" si="38">G107+G111+G117</f>
        <v>24058.7</v>
      </c>
      <c r="H106" s="54">
        <f t="shared" si="38"/>
        <v>24204.7</v>
      </c>
      <c r="I106" s="54">
        <f t="shared" si="38"/>
        <v>25716.9</v>
      </c>
    </row>
    <row r="107" spans="1:9" ht="31.5">
      <c r="A107" s="10" t="s">
        <v>71</v>
      </c>
      <c r="B107" s="44" t="s">
        <v>120</v>
      </c>
      <c r="C107" s="43" t="s">
        <v>118</v>
      </c>
      <c r="D107" s="43"/>
      <c r="E107" s="48"/>
      <c r="F107" s="43"/>
      <c r="G107" s="46">
        <f t="shared" ref="G107:I107" si="39">SUM(G108:G110)</f>
        <v>8887.3000000000011</v>
      </c>
      <c r="H107" s="118">
        <f t="shared" si="39"/>
        <v>9417.7999999999993</v>
      </c>
      <c r="I107" s="118">
        <f t="shared" si="39"/>
        <v>10092.4</v>
      </c>
    </row>
    <row r="108" spans="1:9" ht="94.5">
      <c r="A108" s="10"/>
      <c r="B108" s="113" t="s">
        <v>214</v>
      </c>
      <c r="C108" s="43" t="s">
        <v>119</v>
      </c>
      <c r="D108" s="43" t="s">
        <v>16</v>
      </c>
      <c r="E108" s="43" t="s">
        <v>7</v>
      </c>
      <c r="F108" s="43" t="s">
        <v>8</v>
      </c>
      <c r="G108" s="128">
        <v>6038</v>
      </c>
      <c r="H108" s="128">
        <v>6581.4</v>
      </c>
      <c r="I108" s="128">
        <v>7140.8</v>
      </c>
    </row>
    <row r="109" spans="1:9" ht="48.75" customHeight="1">
      <c r="A109" s="10"/>
      <c r="B109" s="42" t="s">
        <v>215</v>
      </c>
      <c r="C109" s="43" t="s">
        <v>119</v>
      </c>
      <c r="D109" s="43" t="s">
        <v>17</v>
      </c>
      <c r="E109" s="43" t="s">
        <v>7</v>
      </c>
      <c r="F109" s="43" t="s">
        <v>8</v>
      </c>
      <c r="G109" s="128">
        <v>2843.1</v>
      </c>
      <c r="H109" s="128">
        <v>2829.9</v>
      </c>
      <c r="I109" s="128">
        <v>2945</v>
      </c>
    </row>
    <row r="110" spans="1:9" ht="47.25">
      <c r="A110" s="10"/>
      <c r="B110" s="42" t="s">
        <v>216</v>
      </c>
      <c r="C110" s="43" t="s">
        <v>119</v>
      </c>
      <c r="D110" s="43" t="s">
        <v>18</v>
      </c>
      <c r="E110" s="43" t="s">
        <v>7</v>
      </c>
      <c r="F110" s="43" t="s">
        <v>8</v>
      </c>
      <c r="G110" s="128">
        <v>6.2</v>
      </c>
      <c r="H110" s="128">
        <v>6.5</v>
      </c>
      <c r="I110" s="128">
        <v>6.6</v>
      </c>
    </row>
    <row r="111" spans="1:9" ht="31.5">
      <c r="A111" s="10" t="s">
        <v>245</v>
      </c>
      <c r="B111" s="44" t="s">
        <v>131</v>
      </c>
      <c r="C111" s="43" t="s">
        <v>79</v>
      </c>
      <c r="D111" s="43"/>
      <c r="E111" s="43"/>
      <c r="F111" s="43"/>
      <c r="G111" s="46">
        <f>SUM(G112:G116)</f>
        <v>15171.4</v>
      </c>
      <c r="H111" s="131">
        <f t="shared" ref="H111:I111" si="40">SUM(H112:H116)</f>
        <v>14786.900000000001</v>
      </c>
      <c r="I111" s="131">
        <f t="shared" si="40"/>
        <v>15624.5</v>
      </c>
    </row>
    <row r="112" spans="1:9" ht="94.5">
      <c r="A112" s="10"/>
      <c r="B112" s="42" t="s">
        <v>217</v>
      </c>
      <c r="C112" s="43" t="s">
        <v>132</v>
      </c>
      <c r="D112" s="43" t="s">
        <v>16</v>
      </c>
      <c r="E112" s="43" t="s">
        <v>7</v>
      </c>
      <c r="F112" s="43" t="s">
        <v>8</v>
      </c>
      <c r="G112" s="128">
        <v>5220.3999999999996</v>
      </c>
      <c r="H112" s="128">
        <v>5686.3</v>
      </c>
      <c r="I112" s="128">
        <v>6169.7</v>
      </c>
    </row>
    <row r="113" spans="1:9" ht="54" customHeight="1">
      <c r="A113" s="10"/>
      <c r="B113" s="42" t="s">
        <v>215</v>
      </c>
      <c r="C113" s="43" t="s">
        <v>132</v>
      </c>
      <c r="D113" s="43" t="s">
        <v>17</v>
      </c>
      <c r="E113" s="43" t="s">
        <v>7</v>
      </c>
      <c r="F113" s="43" t="s">
        <v>8</v>
      </c>
      <c r="G113" s="128">
        <v>9911.5</v>
      </c>
      <c r="H113" s="128">
        <v>9061.1</v>
      </c>
      <c r="I113" s="128">
        <v>9415.2999999999993</v>
      </c>
    </row>
    <row r="114" spans="1:9" ht="51" customHeight="1">
      <c r="A114" s="10"/>
      <c r="B114" s="71" t="s">
        <v>216</v>
      </c>
      <c r="C114" s="43" t="s">
        <v>132</v>
      </c>
      <c r="D114" s="43" t="s">
        <v>18</v>
      </c>
      <c r="E114" s="43" t="s">
        <v>7</v>
      </c>
      <c r="F114" s="43" t="s">
        <v>8</v>
      </c>
      <c r="G114" s="128">
        <v>39.5</v>
      </c>
      <c r="H114" s="128">
        <v>39.5</v>
      </c>
      <c r="I114" s="128">
        <v>39.5</v>
      </c>
    </row>
    <row r="115" spans="1:9" s="116" customFormat="1" ht="68.25" hidden="1" customHeight="1">
      <c r="A115" s="10"/>
      <c r="B115" s="126" t="s">
        <v>283</v>
      </c>
      <c r="C115" s="127" t="s">
        <v>285</v>
      </c>
      <c r="D115" s="127" t="s">
        <v>17</v>
      </c>
      <c r="E115" s="127" t="s">
        <v>7</v>
      </c>
      <c r="F115" s="127" t="s">
        <v>8</v>
      </c>
      <c r="G115" s="128">
        <v>0</v>
      </c>
      <c r="H115" s="128">
        <v>0</v>
      </c>
      <c r="I115" s="128">
        <v>0</v>
      </c>
    </row>
    <row r="116" spans="1:9" s="116" customFormat="1" ht="81" hidden="1" customHeight="1">
      <c r="A116" s="10"/>
      <c r="B116" s="126" t="s">
        <v>284</v>
      </c>
      <c r="C116" s="127" t="s">
        <v>286</v>
      </c>
      <c r="D116" s="127" t="s">
        <v>17</v>
      </c>
      <c r="E116" s="127" t="s">
        <v>7</v>
      </c>
      <c r="F116" s="127" t="s">
        <v>8</v>
      </c>
      <c r="G116" s="128">
        <v>0</v>
      </c>
      <c r="H116" s="128">
        <v>0</v>
      </c>
      <c r="I116" s="128">
        <v>0</v>
      </c>
    </row>
    <row r="117" spans="1:9" ht="52.5" hidden="1" customHeight="1" outlineLevel="1">
      <c r="A117" s="10" t="s">
        <v>246</v>
      </c>
      <c r="B117" s="44" t="s">
        <v>80</v>
      </c>
      <c r="C117" s="43" t="s">
        <v>134</v>
      </c>
      <c r="D117" s="43"/>
      <c r="E117" s="43"/>
      <c r="F117" s="43"/>
      <c r="G117" s="46">
        <f t="shared" ref="G117:I117" si="41">SUM(G118:G120)</f>
        <v>0</v>
      </c>
      <c r="H117" s="118">
        <f t="shared" si="41"/>
        <v>0</v>
      </c>
      <c r="I117" s="118">
        <f t="shared" si="41"/>
        <v>0</v>
      </c>
    </row>
    <row r="118" spans="1:9" ht="102.75" hidden="1" customHeight="1" outlineLevel="1">
      <c r="A118" s="10"/>
      <c r="B118" s="44" t="s">
        <v>218</v>
      </c>
      <c r="C118" s="43" t="s">
        <v>133</v>
      </c>
      <c r="D118" s="43" t="s">
        <v>17</v>
      </c>
      <c r="E118" s="43" t="s">
        <v>7</v>
      </c>
      <c r="F118" s="43" t="s">
        <v>8</v>
      </c>
      <c r="G118" s="46"/>
      <c r="H118" s="118"/>
      <c r="I118" s="118"/>
    </row>
    <row r="119" spans="1:9" ht="52.5" hidden="1" customHeight="1" outlineLevel="1">
      <c r="A119" s="10"/>
      <c r="B119" s="44" t="s">
        <v>219</v>
      </c>
      <c r="C119" s="43" t="s">
        <v>133</v>
      </c>
      <c r="D119" s="43" t="s">
        <v>17</v>
      </c>
      <c r="E119" s="43" t="s">
        <v>7</v>
      </c>
      <c r="F119" s="43" t="s">
        <v>8</v>
      </c>
      <c r="G119" s="46"/>
      <c r="H119" s="118"/>
      <c r="I119" s="118"/>
    </row>
    <row r="120" spans="1:9" ht="50.25" hidden="1" customHeight="1" outlineLevel="1">
      <c r="A120" s="10"/>
      <c r="B120" s="44"/>
      <c r="C120" s="47"/>
      <c r="D120" s="43"/>
      <c r="E120" s="43"/>
      <c r="F120" s="43"/>
      <c r="G120" s="46"/>
      <c r="H120" s="118"/>
      <c r="I120" s="118"/>
    </row>
    <row r="121" spans="1:9" ht="18" customHeight="1" collapsed="1">
      <c r="A121" s="10" t="s">
        <v>72</v>
      </c>
      <c r="B121" s="51" t="s">
        <v>45</v>
      </c>
      <c r="C121" s="53" t="s">
        <v>46</v>
      </c>
      <c r="D121" s="53"/>
      <c r="E121" s="53"/>
      <c r="F121" s="53"/>
      <c r="G121" s="54">
        <f t="shared" ref="G121:I122" si="42">G122</f>
        <v>254.5</v>
      </c>
      <c r="H121" s="54">
        <f t="shared" si="42"/>
        <v>0</v>
      </c>
      <c r="I121" s="54">
        <f t="shared" si="42"/>
        <v>0</v>
      </c>
    </row>
    <row r="122" spans="1:9" ht="51.75" customHeight="1">
      <c r="A122" s="10" t="s">
        <v>73</v>
      </c>
      <c r="B122" s="44" t="s">
        <v>221</v>
      </c>
      <c r="C122" s="43" t="s">
        <v>227</v>
      </c>
      <c r="D122" s="43"/>
      <c r="E122" s="43"/>
      <c r="F122" s="43"/>
      <c r="G122" s="46">
        <f t="shared" si="42"/>
        <v>254.5</v>
      </c>
      <c r="H122" s="118">
        <f t="shared" si="42"/>
        <v>0</v>
      </c>
      <c r="I122" s="118">
        <f t="shared" si="42"/>
        <v>0</v>
      </c>
    </row>
    <row r="123" spans="1:9" ht="31.5">
      <c r="A123" s="20"/>
      <c r="B123" s="27" t="s">
        <v>220</v>
      </c>
      <c r="C123" s="43" t="s">
        <v>222</v>
      </c>
      <c r="D123" s="43" t="s">
        <v>21</v>
      </c>
      <c r="E123" s="43" t="s">
        <v>19</v>
      </c>
      <c r="F123" s="43" t="s">
        <v>20</v>
      </c>
      <c r="G123" s="128">
        <v>254.5</v>
      </c>
      <c r="H123" s="118">
        <v>0</v>
      </c>
      <c r="I123" s="118">
        <v>0</v>
      </c>
    </row>
    <row r="124" spans="1:9" ht="31.5">
      <c r="A124" s="57" t="s">
        <v>247</v>
      </c>
      <c r="B124" s="51" t="s">
        <v>47</v>
      </c>
      <c r="C124" s="53" t="s">
        <v>48</v>
      </c>
      <c r="D124" s="53"/>
      <c r="E124" s="53"/>
      <c r="F124" s="53"/>
      <c r="G124" s="54">
        <f t="shared" ref="G124:I125" si="43">G125</f>
        <v>913.9</v>
      </c>
      <c r="H124" s="54">
        <f t="shared" si="43"/>
        <v>950.5</v>
      </c>
      <c r="I124" s="54">
        <f t="shared" si="43"/>
        <v>988.5</v>
      </c>
    </row>
    <row r="125" spans="1:9" ht="31.5">
      <c r="A125" s="10" t="s">
        <v>248</v>
      </c>
      <c r="B125" s="44" t="s">
        <v>183</v>
      </c>
      <c r="C125" s="43" t="s">
        <v>49</v>
      </c>
      <c r="D125" s="43"/>
      <c r="E125" s="43"/>
      <c r="F125" s="43"/>
      <c r="G125" s="46">
        <f t="shared" si="43"/>
        <v>913.9</v>
      </c>
      <c r="H125" s="118">
        <f t="shared" si="43"/>
        <v>950.5</v>
      </c>
      <c r="I125" s="118">
        <f t="shared" si="43"/>
        <v>988.5</v>
      </c>
    </row>
    <row r="126" spans="1:9" ht="31.5">
      <c r="A126" s="10"/>
      <c r="B126" s="42" t="s">
        <v>223</v>
      </c>
      <c r="C126" s="7" t="s">
        <v>50</v>
      </c>
      <c r="D126" s="43" t="s">
        <v>24</v>
      </c>
      <c r="E126" s="43" t="s">
        <v>25</v>
      </c>
      <c r="F126" s="43" t="s">
        <v>8</v>
      </c>
      <c r="G126" s="131">
        <v>913.9</v>
      </c>
      <c r="H126" s="131">
        <v>950.5</v>
      </c>
      <c r="I126" s="131">
        <v>988.5</v>
      </c>
    </row>
    <row r="127" spans="1:9" ht="63">
      <c r="A127" s="56" t="s">
        <v>150</v>
      </c>
      <c r="B127" s="45" t="s">
        <v>306</v>
      </c>
      <c r="C127" s="50" t="s">
        <v>146</v>
      </c>
      <c r="D127" s="68"/>
      <c r="E127" s="50" t="s">
        <v>12</v>
      </c>
      <c r="F127" s="50" t="s">
        <v>14</v>
      </c>
      <c r="G127" s="49">
        <f t="shared" ref="G127:I127" si="44">G128</f>
        <v>5000.5</v>
      </c>
      <c r="H127" s="49">
        <f t="shared" si="44"/>
        <v>6000.1</v>
      </c>
      <c r="I127" s="49">
        <f t="shared" si="44"/>
        <v>6000.1</v>
      </c>
    </row>
    <row r="128" spans="1:9" ht="19.5" customHeight="1">
      <c r="A128" s="57" t="s">
        <v>151</v>
      </c>
      <c r="B128" s="51" t="s">
        <v>135</v>
      </c>
      <c r="C128" s="55" t="s">
        <v>142</v>
      </c>
      <c r="D128" s="69"/>
      <c r="E128" s="55" t="s">
        <v>12</v>
      </c>
      <c r="F128" s="55" t="s">
        <v>14</v>
      </c>
      <c r="G128" s="54">
        <f>SUM(G135)</f>
        <v>5000.5</v>
      </c>
      <c r="H128" s="54">
        <f t="shared" ref="H128:I128" si="45">SUM(H135)</f>
        <v>6000.1</v>
      </c>
      <c r="I128" s="54">
        <f t="shared" si="45"/>
        <v>6000.1</v>
      </c>
    </row>
    <row r="129" spans="1:9" ht="31.5" hidden="1">
      <c r="A129" s="10" t="s">
        <v>152</v>
      </c>
      <c r="B129" s="42" t="s">
        <v>136</v>
      </c>
      <c r="C129" s="7" t="s">
        <v>143</v>
      </c>
      <c r="D129" s="70"/>
      <c r="E129" s="7" t="s">
        <v>12</v>
      </c>
      <c r="F129" s="7" t="s">
        <v>14</v>
      </c>
      <c r="G129" s="46">
        <f t="shared" ref="G129:I129" si="46">G130</f>
        <v>0</v>
      </c>
      <c r="H129" s="118">
        <f t="shared" si="46"/>
        <v>0</v>
      </c>
      <c r="I129" s="118">
        <f t="shared" si="46"/>
        <v>0</v>
      </c>
    </row>
    <row r="130" spans="1:9" ht="47.25" hidden="1">
      <c r="A130" s="10"/>
      <c r="B130" s="42" t="s">
        <v>137</v>
      </c>
      <c r="C130" s="119" t="s">
        <v>277</v>
      </c>
      <c r="D130" s="78">
        <v>200</v>
      </c>
      <c r="E130" s="7" t="s">
        <v>12</v>
      </c>
      <c r="F130" s="7" t="s">
        <v>14</v>
      </c>
      <c r="G130" s="122"/>
      <c r="H130" s="122"/>
      <c r="I130" s="122"/>
    </row>
    <row r="131" spans="1:9" ht="35.25" hidden="1" customHeight="1">
      <c r="A131" s="10" t="s">
        <v>153</v>
      </c>
      <c r="B131" s="42" t="s">
        <v>138</v>
      </c>
      <c r="C131" s="81" t="s">
        <v>144</v>
      </c>
      <c r="D131" s="78"/>
      <c r="E131" s="7" t="s">
        <v>12</v>
      </c>
      <c r="F131" s="7" t="s">
        <v>14</v>
      </c>
      <c r="G131" s="46">
        <f>G132</f>
        <v>0</v>
      </c>
      <c r="H131" s="118">
        <f t="shared" ref="H131:I131" si="47">H132</f>
        <v>0</v>
      </c>
      <c r="I131" s="118">
        <f t="shared" si="47"/>
        <v>0</v>
      </c>
    </row>
    <row r="132" spans="1:9" ht="33.75" hidden="1" customHeight="1">
      <c r="A132" s="10"/>
      <c r="B132" s="42" t="s">
        <v>139</v>
      </c>
      <c r="C132" s="119" t="s">
        <v>278</v>
      </c>
      <c r="D132" s="78">
        <v>200</v>
      </c>
      <c r="E132" s="7" t="s">
        <v>12</v>
      </c>
      <c r="F132" s="7" t="s">
        <v>14</v>
      </c>
      <c r="G132" s="122"/>
      <c r="H132" s="122"/>
      <c r="I132" s="122"/>
    </row>
    <row r="133" spans="1:9" ht="16.5" hidden="1" customHeight="1">
      <c r="A133" s="10" t="s">
        <v>154</v>
      </c>
      <c r="B133" s="42" t="s">
        <v>140</v>
      </c>
      <c r="C133" s="81" t="s">
        <v>145</v>
      </c>
      <c r="D133" s="78"/>
      <c r="E133" s="7" t="s">
        <v>12</v>
      </c>
      <c r="F133" s="7" t="s">
        <v>14</v>
      </c>
      <c r="G133" s="46">
        <f t="shared" ref="G133:I133" si="48">G134</f>
        <v>0</v>
      </c>
      <c r="H133" s="118">
        <f t="shared" si="48"/>
        <v>0</v>
      </c>
      <c r="I133" s="118">
        <f t="shared" si="48"/>
        <v>0</v>
      </c>
    </row>
    <row r="134" spans="1:9" ht="35.25" hidden="1" customHeight="1">
      <c r="A134" s="10"/>
      <c r="B134" s="42" t="s">
        <v>141</v>
      </c>
      <c r="C134" s="119" t="s">
        <v>279</v>
      </c>
      <c r="D134" s="78">
        <v>200</v>
      </c>
      <c r="E134" s="7" t="s">
        <v>12</v>
      </c>
      <c r="F134" s="7" t="s">
        <v>14</v>
      </c>
      <c r="G134" s="122"/>
      <c r="H134" s="122"/>
      <c r="I134" s="122"/>
    </row>
    <row r="135" spans="1:9" ht="31.5">
      <c r="A135" s="10" t="s">
        <v>224</v>
      </c>
      <c r="B135" s="82" t="s">
        <v>230</v>
      </c>
      <c r="C135" s="74" t="s">
        <v>225</v>
      </c>
      <c r="D135" s="78"/>
      <c r="E135" s="81" t="s">
        <v>12</v>
      </c>
      <c r="F135" s="81" t="s">
        <v>14</v>
      </c>
      <c r="G135" s="124">
        <f>SUM(G136+G137+G138+G139)</f>
        <v>5000.5</v>
      </c>
      <c r="H135" s="124">
        <f t="shared" ref="H135:I135" si="49">SUM(H136+H137+H138+H139)</f>
        <v>6000.1</v>
      </c>
      <c r="I135" s="124">
        <f t="shared" si="49"/>
        <v>6000.1</v>
      </c>
    </row>
    <row r="136" spans="1:9" s="80" customFormat="1" ht="49.9" customHeight="1">
      <c r="A136" s="10"/>
      <c r="B136" s="129" t="s">
        <v>308</v>
      </c>
      <c r="C136" s="84" t="s">
        <v>232</v>
      </c>
      <c r="D136" s="83">
        <v>200</v>
      </c>
      <c r="E136" s="81" t="s">
        <v>12</v>
      </c>
      <c r="F136" s="81" t="s">
        <v>14</v>
      </c>
      <c r="G136" s="124">
        <f>4800.4+0.1</f>
        <v>4800.5</v>
      </c>
      <c r="H136" s="124">
        <v>0</v>
      </c>
      <c r="I136" s="124">
        <v>0</v>
      </c>
    </row>
    <row r="137" spans="1:9" ht="50.45" customHeight="1">
      <c r="A137" s="86"/>
      <c r="B137" s="129" t="s">
        <v>307</v>
      </c>
      <c r="C137" s="84" t="s">
        <v>232</v>
      </c>
      <c r="D137" s="83">
        <v>200</v>
      </c>
      <c r="E137" s="130" t="s">
        <v>12</v>
      </c>
      <c r="F137" s="130" t="s">
        <v>14</v>
      </c>
      <c r="G137" s="124">
        <v>0</v>
      </c>
      <c r="H137" s="124">
        <f>6000+0.1</f>
        <v>6000.1</v>
      </c>
      <c r="I137" s="124">
        <f>6000+0.1</f>
        <v>6000.1</v>
      </c>
    </row>
    <row r="138" spans="1:9" s="116" customFormat="1" ht="61.15" customHeight="1">
      <c r="A138" s="10"/>
      <c r="B138" s="82" t="s">
        <v>231</v>
      </c>
      <c r="C138" s="74" t="s">
        <v>226</v>
      </c>
      <c r="D138" s="78">
        <v>200</v>
      </c>
      <c r="E138" s="7" t="s">
        <v>12</v>
      </c>
      <c r="F138" s="7" t="s">
        <v>14</v>
      </c>
      <c r="G138" s="73">
        <v>0</v>
      </c>
      <c r="H138" s="85">
        <v>0</v>
      </c>
      <c r="I138" s="85">
        <v>0</v>
      </c>
    </row>
    <row r="139" spans="1:9" ht="42.6" customHeight="1">
      <c r="A139" s="86"/>
      <c r="B139" s="132" t="s">
        <v>141</v>
      </c>
      <c r="C139" s="130" t="s">
        <v>279</v>
      </c>
      <c r="D139" s="83">
        <v>200</v>
      </c>
      <c r="E139" s="130" t="s">
        <v>12</v>
      </c>
      <c r="F139" s="130" t="s">
        <v>14</v>
      </c>
      <c r="G139" s="128">
        <v>200</v>
      </c>
      <c r="H139" s="128">
        <v>0</v>
      </c>
      <c r="I139" s="128">
        <v>0</v>
      </c>
    </row>
    <row r="141" spans="1:9" ht="15.75">
      <c r="A141" s="16"/>
      <c r="C141" s="1"/>
      <c r="D141" s="1"/>
      <c r="E141" s="1"/>
      <c r="F141" s="38"/>
      <c r="G141" s="38"/>
    </row>
    <row r="142" spans="1:9" ht="15.75">
      <c r="A142" s="16"/>
      <c r="C142" s="1"/>
      <c r="D142" s="1"/>
      <c r="E142" s="1"/>
      <c r="F142" s="38"/>
      <c r="G142" s="38"/>
    </row>
    <row r="143" spans="1:9" ht="15.75">
      <c r="A143" s="16"/>
      <c r="B143" s="29"/>
      <c r="C143" s="30"/>
      <c r="D143" s="1"/>
      <c r="E143" s="1"/>
      <c r="F143" s="38"/>
      <c r="G143" s="38"/>
    </row>
    <row r="144" spans="1:9" ht="15.75">
      <c r="A144" s="16"/>
      <c r="B144" s="31"/>
      <c r="C144" s="32"/>
      <c r="D144" s="1"/>
      <c r="E144" s="1"/>
      <c r="F144" s="38"/>
      <c r="G144" s="38"/>
    </row>
    <row r="145" spans="1:7" ht="15.75">
      <c r="A145" s="16"/>
      <c r="B145" s="31"/>
      <c r="C145" s="32"/>
      <c r="D145" s="1"/>
      <c r="E145" s="1"/>
      <c r="F145" s="38"/>
      <c r="G145" s="38"/>
    </row>
    <row r="146" spans="1:7" ht="15.75">
      <c r="A146" s="16"/>
      <c r="B146" s="18"/>
      <c r="C146" s="30"/>
      <c r="D146" s="1"/>
      <c r="E146" s="1"/>
      <c r="F146" s="38"/>
      <c r="G146" s="38"/>
    </row>
    <row r="147" spans="1:7" ht="15.75">
      <c r="A147" s="16"/>
      <c r="B147" s="18"/>
      <c r="C147" s="30"/>
      <c r="D147" s="1"/>
      <c r="E147" s="1"/>
      <c r="F147" s="38"/>
      <c r="G147" s="38"/>
    </row>
    <row r="148" spans="1:7" ht="15.75">
      <c r="A148" s="16"/>
      <c r="B148" s="18"/>
      <c r="C148" s="33"/>
      <c r="D148" s="1"/>
      <c r="E148" s="1"/>
      <c r="F148" s="38"/>
      <c r="G148" s="38"/>
    </row>
    <row r="149" spans="1:7" ht="15.75">
      <c r="A149" s="16"/>
      <c r="C149" s="1"/>
      <c r="D149" s="1"/>
      <c r="E149" s="1"/>
      <c r="F149" s="38"/>
      <c r="G149" s="38"/>
    </row>
  </sheetData>
  <mergeCells count="14">
    <mergeCell ref="B8:B9"/>
    <mergeCell ref="H7:I7"/>
    <mergeCell ref="H8:H9"/>
    <mergeCell ref="I8:I9"/>
    <mergeCell ref="C8:C9"/>
    <mergeCell ref="D8:D9"/>
    <mergeCell ref="E8:E9"/>
    <mergeCell ref="F8:F9"/>
    <mergeCell ref="G8:G9"/>
    <mergeCell ref="A1:I1"/>
    <mergeCell ref="A2:I2"/>
    <mergeCell ref="A3:I3"/>
    <mergeCell ref="A4:I4"/>
    <mergeCell ref="A6:I6"/>
  </mergeCells>
  <phoneticPr fontId="6" type="noConversion"/>
  <pageMargins left="0.82" right="0.56000000000000005" top="0.70866141732283472" bottom="0.39370078740157483" header="0.86614173228346458" footer="0.59055118110236227"/>
  <pageSetup paperSize="9" scale="64" fitToHeight="7" orientation="portrait" r:id="rId1"/>
  <headerFooter alignWithMargins="0"/>
  <rowBreaks count="1" manualBreakCount="1">
    <brk id="8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Отдел по финансам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Plan-2</dc:creator>
  <cp:lastModifiedBy>User</cp:lastModifiedBy>
  <cp:lastPrinted>2021-12-24T05:36:49Z</cp:lastPrinted>
  <dcterms:created xsi:type="dcterms:W3CDTF">2010-10-26T11:49:59Z</dcterms:created>
  <dcterms:modified xsi:type="dcterms:W3CDTF">2023-12-25T09:05:40Z</dcterms:modified>
</cp:coreProperties>
</file>