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176" yWindow="-192" windowWidth="15600" windowHeight="9240"/>
  </bookViews>
  <sheets>
    <sheet name="Лист1" sheetId="1" r:id="rId1"/>
  </sheets>
  <definedNames>
    <definedName name="_ftn1" localSheetId="0">Лист1!#REF!</definedName>
    <definedName name="_ftn2" localSheetId="0">Лист1!#REF!</definedName>
    <definedName name="_ftn3" localSheetId="0">Лист1!#REF!</definedName>
    <definedName name="_ftn4" localSheetId="0">Лист1!$B$207</definedName>
    <definedName name="_ftnref1" localSheetId="0">Лист1!#REF!</definedName>
    <definedName name="_ftnref4" localSheetId="0">Лист1!#REF!</definedName>
    <definedName name="_xlnm.Print_Titles" localSheetId="0">Лист1!$8:$8</definedName>
    <definedName name="_xlnm.Print_Area" localSheetId="0">Лист1!$B$1:$I$210</definedName>
  </definedNames>
  <calcPr calcId="125725" calcOnSave="0"/>
</workbook>
</file>

<file path=xl/calcChain.xml><?xml version="1.0" encoding="utf-8"?>
<calcChain xmlns="http://schemas.openxmlformats.org/spreadsheetml/2006/main">
  <c r="I114" i="1"/>
  <c r="H114"/>
  <c r="G114"/>
  <c r="I126"/>
  <c r="H126"/>
  <c r="G126"/>
  <c r="I133"/>
  <c r="I132" s="1"/>
  <c r="H133"/>
  <c r="H132" s="1"/>
  <c r="G133"/>
  <c r="I144"/>
  <c r="H144"/>
  <c r="G144"/>
  <c r="I150"/>
  <c r="H150"/>
  <c r="G150"/>
  <c r="I163"/>
  <c r="H163"/>
  <c r="G163"/>
  <c r="I159"/>
  <c r="H159"/>
  <c r="G159"/>
  <c r="I161"/>
  <c r="H161"/>
  <c r="G161"/>
  <c r="G160"/>
  <c r="I162"/>
  <c r="H162"/>
  <c r="I123"/>
  <c r="I122" s="1"/>
  <c r="H123"/>
  <c r="H122" s="1"/>
  <c r="G123"/>
  <c r="G122" s="1"/>
  <c r="G121"/>
  <c r="I120"/>
  <c r="H120"/>
  <c r="G120"/>
  <c r="H111"/>
  <c r="H108" s="1"/>
  <c r="I79"/>
  <c r="I78" s="1"/>
  <c r="I77" s="1"/>
  <c r="I76" s="1"/>
  <c r="I75" s="1"/>
  <c r="I70" s="1"/>
  <c r="H79"/>
  <c r="H78" s="1"/>
  <c r="H77" s="1"/>
  <c r="H76" s="1"/>
  <c r="H75" s="1"/>
  <c r="H70" s="1"/>
  <c r="G79"/>
  <c r="G78" s="1"/>
  <c r="G77" s="1"/>
  <c r="G76" s="1"/>
  <c r="G75" s="1"/>
  <c r="G70" s="1"/>
  <c r="I84"/>
  <c r="I83" s="1"/>
  <c r="I82" s="1"/>
  <c r="I81" s="1"/>
  <c r="I80" s="1"/>
  <c r="H84"/>
  <c r="H83" s="1"/>
  <c r="H82" s="1"/>
  <c r="H81" s="1"/>
  <c r="H80" s="1"/>
  <c r="G84"/>
  <c r="I53"/>
  <c r="I51" s="1"/>
  <c r="H53"/>
  <c r="H51" s="1"/>
  <c r="G53"/>
  <c r="G51" s="1"/>
  <c r="G49" s="1"/>
  <c r="G48" s="1"/>
  <c r="G47" s="1"/>
  <c r="G127"/>
  <c r="I118"/>
  <c r="H118"/>
  <c r="G118"/>
  <c r="I181"/>
  <c r="H181"/>
  <c r="G181"/>
  <c r="H135"/>
  <c r="G132"/>
  <c r="H138"/>
  <c r="G138"/>
  <c r="I138"/>
  <c r="G83"/>
  <c r="G82" s="1"/>
  <c r="G81" s="1"/>
  <c r="G80" s="1"/>
  <c r="G108"/>
  <c r="I60"/>
  <c r="I57" s="1"/>
  <c r="I56" s="1"/>
  <c r="I55" s="1"/>
  <c r="H60"/>
  <c r="H57" s="1"/>
  <c r="H56" s="1"/>
  <c r="H55" s="1"/>
  <c r="G60"/>
  <c r="G57" s="1"/>
  <c r="I209"/>
  <c r="I208" s="1"/>
  <c r="I207" s="1"/>
  <c r="I206" s="1"/>
  <c r="I205" s="1"/>
  <c r="H209"/>
  <c r="H208" s="1"/>
  <c r="H207" s="1"/>
  <c r="H206" s="1"/>
  <c r="H205" s="1"/>
  <c r="I202"/>
  <c r="I201" s="1"/>
  <c r="I200" s="1"/>
  <c r="I199" s="1"/>
  <c r="I198" s="1"/>
  <c r="H202"/>
  <c r="H201" s="1"/>
  <c r="H200" s="1"/>
  <c r="H199" s="1"/>
  <c r="H198" s="1"/>
  <c r="I196"/>
  <c r="I195" s="1"/>
  <c r="I194" s="1"/>
  <c r="I193" s="1"/>
  <c r="I192" s="1"/>
  <c r="H196"/>
  <c r="H195" s="1"/>
  <c r="H194" s="1"/>
  <c r="H193" s="1"/>
  <c r="H192" s="1"/>
  <c r="I187"/>
  <c r="H187"/>
  <c r="I177"/>
  <c r="I176" s="1"/>
  <c r="I175" s="1"/>
  <c r="I174" s="1"/>
  <c r="I173" s="1"/>
  <c r="H177"/>
  <c r="I171"/>
  <c r="I170" s="1"/>
  <c r="I169" s="1"/>
  <c r="I168" s="1"/>
  <c r="I167" s="1"/>
  <c r="H171"/>
  <c r="H170" s="1"/>
  <c r="H169" s="1"/>
  <c r="H168" s="1"/>
  <c r="H167" s="1"/>
  <c r="I165"/>
  <c r="H165"/>
  <c r="I157"/>
  <c r="H157"/>
  <c r="I155"/>
  <c r="H155"/>
  <c r="I153"/>
  <c r="H153"/>
  <c r="I151"/>
  <c r="H151"/>
  <c r="I146"/>
  <c r="H146"/>
  <c r="I142"/>
  <c r="H142"/>
  <c r="I140"/>
  <c r="H140"/>
  <c r="I135"/>
  <c r="I127"/>
  <c r="H127"/>
  <c r="I115"/>
  <c r="H115"/>
  <c r="I108"/>
  <c r="I103"/>
  <c r="H103"/>
  <c r="I97"/>
  <c r="H97"/>
  <c r="I95"/>
  <c r="H95"/>
  <c r="I93"/>
  <c r="H93"/>
  <c r="I89"/>
  <c r="H89"/>
  <c r="H88" s="1"/>
  <c r="H87" s="1"/>
  <c r="I88"/>
  <c r="I87" s="1"/>
  <c r="I67"/>
  <c r="I66" s="1"/>
  <c r="I65" s="1"/>
  <c r="I64" s="1"/>
  <c r="H67"/>
  <c r="H66" s="1"/>
  <c r="H65" s="1"/>
  <c r="H64" s="1"/>
  <c r="I62"/>
  <c r="H62"/>
  <c r="I45"/>
  <c r="I37" s="1"/>
  <c r="I36" s="1"/>
  <c r="I35" s="1"/>
  <c r="H45"/>
  <c r="I41"/>
  <c r="H41"/>
  <c r="I38"/>
  <c r="H38"/>
  <c r="H37" s="1"/>
  <c r="H36" s="1"/>
  <c r="H35" s="1"/>
  <c r="I33"/>
  <c r="I32" s="1"/>
  <c r="I31" s="1"/>
  <c r="H33"/>
  <c r="H32" s="1"/>
  <c r="H31" s="1"/>
  <c r="I30"/>
  <c r="H30"/>
  <c r="I27"/>
  <c r="H27"/>
  <c r="H26" s="1"/>
  <c r="H25" s="1"/>
  <c r="H24" s="1"/>
  <c r="I26"/>
  <c r="I25"/>
  <c r="I24" s="1"/>
  <c r="I20"/>
  <c r="I19" s="1"/>
  <c r="I18" s="1"/>
  <c r="I17" s="1"/>
  <c r="H20"/>
  <c r="H19" s="1"/>
  <c r="H18" s="1"/>
  <c r="H17" s="1"/>
  <c r="I15"/>
  <c r="I14" s="1"/>
  <c r="I13" s="1"/>
  <c r="I12" s="1"/>
  <c r="H15"/>
  <c r="H14" s="1"/>
  <c r="H13" s="1"/>
  <c r="H12" s="1"/>
  <c r="G97"/>
  <c r="G95"/>
  <c r="G45"/>
  <c r="G33"/>
  <c r="G32" s="1"/>
  <c r="G31" s="1"/>
  <c r="G115"/>
  <c r="G209"/>
  <c r="G208" s="1"/>
  <c r="G207" s="1"/>
  <c r="G206" s="1"/>
  <c r="G205" s="1"/>
  <c r="G27"/>
  <c r="G26" s="1"/>
  <c r="G25" s="1"/>
  <c r="G24" s="1"/>
  <c r="G202"/>
  <c r="G201" s="1"/>
  <c r="G200" s="1"/>
  <c r="G199" s="1"/>
  <c r="G198" s="1"/>
  <c r="G151"/>
  <c r="G153"/>
  <c r="G155"/>
  <c r="G157"/>
  <c r="G142"/>
  <c r="G140"/>
  <c r="G135"/>
  <c r="G146"/>
  <c r="G103"/>
  <c r="G62"/>
  <c r="G38"/>
  <c r="G187"/>
  <c r="G177"/>
  <c r="G20"/>
  <c r="G19" s="1"/>
  <c r="G18" s="1"/>
  <c r="G17" s="1"/>
  <c r="G89"/>
  <c r="G88" s="1"/>
  <c r="G87" s="1"/>
  <c r="G93"/>
  <c r="G15"/>
  <c r="G14" s="1"/>
  <c r="G13" s="1"/>
  <c r="G12" s="1"/>
  <c r="G67"/>
  <c r="G66" s="1"/>
  <c r="G65" s="1"/>
  <c r="G64" s="1"/>
  <c r="G165"/>
  <c r="G171"/>
  <c r="G170" s="1"/>
  <c r="G169" s="1"/>
  <c r="G168" s="1"/>
  <c r="G167" s="1"/>
  <c r="G196"/>
  <c r="G195" s="1"/>
  <c r="G194" s="1"/>
  <c r="G193" s="1"/>
  <c r="G192" s="1"/>
  <c r="G30"/>
  <c r="G41"/>
  <c r="I113" l="1"/>
  <c r="I112" s="1"/>
  <c r="G113"/>
  <c r="G112" s="1"/>
  <c r="I125"/>
  <c r="I92"/>
  <c r="I91" s="1"/>
  <c r="I86" s="1"/>
  <c r="I69" s="1"/>
  <c r="H102"/>
  <c r="H101" s="1"/>
  <c r="H100" s="1"/>
  <c r="I102"/>
  <c r="I101" s="1"/>
  <c r="I100" s="1"/>
  <c r="I50"/>
  <c r="I49"/>
  <c r="I48" s="1"/>
  <c r="I47" s="1"/>
  <c r="H50"/>
  <c r="H49"/>
  <c r="H48" s="1"/>
  <c r="H47" s="1"/>
  <c r="H54"/>
  <c r="I149"/>
  <c r="I54"/>
  <c r="H113"/>
  <c r="H112" s="1"/>
  <c r="H176"/>
  <c r="H175" s="1"/>
  <c r="H174" s="1"/>
  <c r="H173" s="1"/>
  <c r="G56"/>
  <c r="G55" s="1"/>
  <c r="G54" s="1"/>
  <c r="H92"/>
  <c r="H91" s="1"/>
  <c r="H86" s="1"/>
  <c r="H69" s="1"/>
  <c r="H125"/>
  <c r="H149"/>
  <c r="I11"/>
  <c r="H11"/>
  <c r="G149"/>
  <c r="G37"/>
  <c r="G36" s="1"/>
  <c r="G35" s="1"/>
  <c r="G11" s="1"/>
  <c r="G125"/>
  <c r="G124" s="1"/>
  <c r="G92"/>
  <c r="G91" s="1"/>
  <c r="G86" s="1"/>
  <c r="G69" s="1"/>
  <c r="G102"/>
  <c r="G101" s="1"/>
  <c r="G100" s="1"/>
  <c r="G176"/>
  <c r="G175" s="1"/>
  <c r="G174" s="1"/>
  <c r="G173" s="1"/>
  <c r="G50"/>
  <c r="I124" l="1"/>
  <c r="I99" s="1"/>
  <c r="I10" s="1"/>
  <c r="H124"/>
  <c r="H99" s="1"/>
  <c r="H10" s="1"/>
  <c r="G99" l="1"/>
  <c r="G10" s="1"/>
</calcChain>
</file>

<file path=xl/sharedStrings.xml><?xml version="1.0" encoding="utf-8"?>
<sst xmlns="http://schemas.openxmlformats.org/spreadsheetml/2006/main" count="802" uniqueCount="294">
  <si>
    <t>60 5 00 00000</t>
  </si>
  <si>
    <t xml:space="preserve">Подпрограмма "Развитие градостроительной деятельносии"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</si>
  <si>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по развитию градостроительной деятельности»</t>
  </si>
  <si>
    <t>60 4 00 00000</t>
  </si>
  <si>
    <t xml:space="preserve">Подпрограмма "Создание условий для организации отдыха и оздоровления детей и молодежи" </t>
  </si>
  <si>
    <t>60 6 00 00000</t>
  </si>
  <si>
    <t>60 7 00 00000</t>
  </si>
  <si>
    <t xml:space="preserve">Подпрограмма "Развитие мер социальной поддержки отдельных категорий граждан" </t>
  </si>
  <si>
    <t>60 9 00 00000</t>
  </si>
  <si>
    <t>60 9 01 00000</t>
  </si>
  <si>
    <t>60 9 01 90470</t>
  </si>
  <si>
    <t xml:space="preserve">Подпрограмма "Развитие физической культуры и спорта" </t>
  </si>
  <si>
    <t>60 8 00 00000</t>
  </si>
  <si>
    <t>Резервные фонды</t>
  </si>
  <si>
    <t>Наименование</t>
  </si>
  <si>
    <t>Рз</t>
  </si>
  <si>
    <t>ПР</t>
  </si>
  <si>
    <t>ЦСР</t>
  </si>
  <si>
    <t>ВР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</si>
  <si>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</si>
  <si>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</si>
  <si>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</si>
  <si>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</si>
  <si>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Национальная  экономика</t>
  </si>
  <si>
    <t>400</t>
  </si>
  <si>
    <t>04</t>
  </si>
  <si>
    <t>05</t>
  </si>
  <si>
    <t>07</t>
  </si>
  <si>
    <t>08</t>
  </si>
  <si>
    <t>09</t>
  </si>
  <si>
    <t>100</t>
  </si>
  <si>
    <t>200</t>
  </si>
  <si>
    <t>Массовый спорт</t>
  </si>
  <si>
    <t>10</t>
  </si>
  <si>
    <t>500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</si>
  <si>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</si>
  <si>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</si>
  <si>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</si>
  <si>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</si>
  <si>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</si>
  <si>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Молодежная политика и оздоровление детей</t>
  </si>
  <si>
    <t xml:space="preserve">Культура </t>
  </si>
  <si>
    <t>01</t>
  </si>
  <si>
    <t>02</t>
  </si>
  <si>
    <t>03</t>
  </si>
  <si>
    <t>Физическая культура и спорт</t>
  </si>
  <si>
    <t>Социальная политика</t>
  </si>
  <si>
    <t>Пенсионное обеспечение</t>
  </si>
  <si>
    <t>ВСЕГО</t>
  </si>
  <si>
    <t>800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</si>
  <si>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</si>
  <si>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</si>
  <si>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проведения выборов и референдумов</t>
  </si>
  <si>
    <t>Культура,  кинематография</t>
  </si>
  <si>
    <t>Национальная оборона</t>
  </si>
  <si>
    <t>Мобилизационная 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</si>
  <si>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</si>
  <si>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Дорожное хозяйство (дорожные фонды)</t>
  </si>
  <si>
    <t>300</t>
  </si>
  <si>
    <t>Жилищное хозяйство</t>
  </si>
  <si>
    <t>12</t>
  </si>
  <si>
    <t>15 0 00 00000</t>
  </si>
  <si>
    <t>15 1 00 00000</t>
  </si>
  <si>
    <t>15 1 01 00000</t>
  </si>
  <si>
    <t>15 1 01 90380</t>
  </si>
  <si>
    <t>Подпрограмма "Обеспечение реализации муниципальной программы"</t>
  </si>
  <si>
    <t>60 0 00 00000</t>
  </si>
  <si>
    <t>60 1 00 00000</t>
  </si>
  <si>
    <t>60 1 01 00000</t>
  </si>
  <si>
    <t>60 1 01 92010</t>
  </si>
  <si>
    <t>60 2 00 00000</t>
  </si>
  <si>
    <t>60 2 01 00000</t>
  </si>
  <si>
    <t>60 2 01 51180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</si>
  <si>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в сфере защиты населения от чрезвычайных ситуаций и пожаров»</t>
  </si>
  <si>
    <t xml:space="preserve">Подпрограмма "Защита населения и территории поселения от чрезвычайных ситуаций, обеспечение пожарной безопасности,  безопасности людей на водных объектах" </t>
  </si>
  <si>
    <t>60 3 00 00000</t>
  </si>
  <si>
    <t xml:space="preserve">Подпрограмма "Создание условий для обеспечения качественными услугами ЖКХ населения поселения и развитие дорожного хозяйства поселения" </t>
  </si>
  <si>
    <t>60 1 03 00000</t>
  </si>
  <si>
    <t>к   решению Совета народных депутатов</t>
  </si>
  <si>
    <t>Сумма     (тысяч рублей)</t>
  </si>
  <si>
    <t>60 7 03 00000</t>
  </si>
  <si>
    <t>Основное мероприятие «Модернизация  материальной базы, технического и технологического оснащения учреждений культуры поселения»</t>
  </si>
  <si>
    <t>Грибановского городского поселения</t>
  </si>
  <si>
    <t>Муниципальная программа  Грибановского городского  поселения Грибановского муниципального района" Муниципальное управление  Грибановского городского  поселения"</t>
  </si>
  <si>
    <t>60 1 01 92020</t>
  </si>
  <si>
    <t>Основное мероприятие "Обеспечение проведения выборов в представительные органы муниципального образования и главы городского поселения"</t>
  </si>
  <si>
    <t>60 1 05 00000</t>
  </si>
  <si>
    <t>Основное мероприятие "Управление резервным фондом администрации Грибановского городского  поселения"</t>
  </si>
  <si>
    <t>60 1 03 20540</t>
  </si>
  <si>
    <t>60 1 07 90300</t>
  </si>
  <si>
    <t>60 1 07 00000</t>
  </si>
  <si>
    <t>60 1 01 00590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</si>
  <si>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</si>
  <si>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</si>
  <si>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«Создание условий для деятельности добровольной народной дружины Грибановского городскогог поселения по охране общественного порядка»</t>
  </si>
  <si>
    <t>60 3 09 00000</t>
  </si>
  <si>
    <t>Расходы на создание условий для деятельности добровольной народной дружины  (Закупка товаров, работ и услуг для  обеспечения государственных (муниципальных) нужд)</t>
  </si>
  <si>
    <t>60 3 09 98040</t>
  </si>
  <si>
    <t>60 5 12 91290</t>
  </si>
  <si>
    <t>Муниципальная программа  Грибановского городского поселения Грибановского муниципального района "Развитие и поддержка малого и среднего предпринимательства в Грибановском городском поселении Грибановского муниципального района на 2015-2020 годы"</t>
  </si>
  <si>
    <t>Основное мероприятие "Развитие дорожного хозяйства"</t>
  </si>
  <si>
    <t xml:space="preserve">Подпрограмма «Развитие и поддержка малого и среднего предпринимательства " </t>
  </si>
  <si>
    <t>Основное мероприятие «Разработка местных нормативов градостроительного проектирования поселения»</t>
  </si>
  <si>
    <t>60 4 03 00000</t>
  </si>
  <si>
    <t>60 4 03 90200</t>
  </si>
  <si>
    <t>Расходы на разработку местных нормативов градостроительного проектирования поселения (Закупка товаров, работ и услуг для государственных (муниципальных) нужд)</t>
  </si>
  <si>
    <t>Основное мероприятие «Создание систем капитального ремонта общего имущества в многоквартирных домах»</t>
  </si>
  <si>
    <t>60 5 04 00000</t>
  </si>
  <si>
    <t>Основное мероприятие «Приобретение, ремонт и содержание муниципального имущества»</t>
  </si>
  <si>
    <t>60 5 17 00000</t>
  </si>
  <si>
    <t>Расходы на приобретение, ремонт и содержание муниципального имущества поселения  (Закупка товаров, работ и услуг для  обеспечения государственных (муниципальных) нужд)</t>
  </si>
  <si>
    <t>Основное мероприятие" Проведение мероприятий по захоронению граждан без определенного места жительства и одиноко проживающих"</t>
  </si>
  <si>
    <t>60 5 18 00000</t>
  </si>
  <si>
    <t>Расходы на проведение мероприятий по захоронению граждан без определенного места жительства и одиноко проживающих  (Закупка товаров, работ и услуг для государственных (муниципальных) нужд)</t>
  </si>
  <si>
    <t>60 5 18 90200</t>
  </si>
  <si>
    <t>60 5 19 00000</t>
  </si>
  <si>
    <t>Расходы на содержание мест захоронения (Закупка товаров, работ и услуг для государственных (муниципальных) нужд)</t>
  </si>
  <si>
    <t>60 5 19 90200</t>
  </si>
  <si>
    <t>Основное мероприятие " Разработка проектно-сметной документации на выполнение работ по благоустройству территории городского поселения, работы по межеванию земельных участков и постановке на кадастровый учет"</t>
  </si>
  <si>
    <t>Расходы на  разработку проектно-сметной документации выполнение работ по благоустройству территории городского поселения, работы по межеванию земельных участков и постановке на кадастровый учет(Закупка товаров, работ и услуг для государственных (муниципальных) нужд)</t>
  </si>
  <si>
    <t>60 5 21 00000</t>
  </si>
  <si>
    <t>60 5 21 90200</t>
  </si>
  <si>
    <t>Подпрограмма "Формирование современной городской среды"</t>
  </si>
  <si>
    <t xml:space="preserve">Основное мероприятие "Благоустройство общественных территорий в Грибановском городском поселении" </t>
  </si>
  <si>
    <t>Расходы на благоустройство общественных территорий (Закупка товаров, работ и услуг для государственных (муниципальных) нужд)</t>
  </si>
  <si>
    <t>61 0 00 00000</t>
  </si>
  <si>
    <t>61 1 00 00000</t>
  </si>
  <si>
    <t>61 1 01 00000</t>
  </si>
  <si>
    <t>61 1 03 L5550</t>
  </si>
  <si>
    <t xml:space="preserve">Основное мероприятие "Благоустройство дворовых территорий многоквартирных домов  в Грибановском городском поселении" </t>
  </si>
  <si>
    <t xml:space="preserve">Основное мероприятие "Строительство систем водоснабжения в Грибановском городском поселении" </t>
  </si>
  <si>
    <t xml:space="preserve">Основное мероприятие "Осуществление строительного контроля" </t>
  </si>
  <si>
    <t>Расходы на благоустройство дворовых территорий (Закупка товаров, работ и услуг для государственных (муниципальных) нужд)</t>
  </si>
  <si>
    <t>Расходы на строительство систем водоснабжения (Закупка товаров, работ и услуг для государственных (муниципальных) нужд)</t>
  </si>
  <si>
    <t>Расходы на осуществление строительного контроля (Закупка товаров, работ и услуг для государственных (муниципальных) нужд)</t>
  </si>
  <si>
    <t xml:space="preserve">Подпрограмма "Развитие культуры городского поселения" </t>
  </si>
  <si>
    <t>Основное мероприятие «Развитие МКУК "ЦБС Грибановского городского поселения»</t>
  </si>
  <si>
    <t>60 7 02 00000</t>
  </si>
  <si>
    <t>60 7 02 00590</t>
  </si>
  <si>
    <t>Основное мероприятие «Развитие МКУК "Центр культуры и досуга МИР»</t>
  </si>
  <si>
    <t>60 7 03 00590</t>
  </si>
  <si>
    <t>60 7 06 00000</t>
  </si>
  <si>
    <t>60 7 06 L5190</t>
  </si>
  <si>
    <t>60 3 10 91430</t>
  </si>
  <si>
    <t>60 3 10 00000</t>
  </si>
  <si>
    <t>60 4 07 90850</t>
  </si>
  <si>
    <t>60 4 07 00000</t>
  </si>
  <si>
    <t>60 6 02 90310</t>
  </si>
  <si>
    <t>60 6 02 00000</t>
  </si>
  <si>
    <t>60 8 03 90410</t>
  </si>
  <si>
    <t>Коммунальное хозяйство</t>
  </si>
  <si>
    <t>Основное мероприятие "Приобретение коммунальной техники"</t>
  </si>
  <si>
    <t>60 5 02 00000</t>
  </si>
  <si>
    <t>60 5 07 00000</t>
  </si>
  <si>
    <t>61 1 02 00000</t>
  </si>
  <si>
    <t>61 1 04 00000</t>
  </si>
  <si>
    <t>60 4 08 90890</t>
  </si>
  <si>
    <t>Основное мероприятие «Проведение мероприятий по энергосбережению на территории городского поселения»</t>
  </si>
  <si>
    <t>Расходы на проведение мероприятий по энергосбережению на территории городского поселения (Закупка товаров, работ и услуг для  обеспечения государственных (муниципальных) нужд)</t>
  </si>
  <si>
    <t>Расходы на проведение выборов в Совет народных депутатов муниципального образования  (Закупка товаров, работ и услуг для государственных (муниципальных) нужд)</t>
  </si>
  <si>
    <t>Расходы на проведение выборов Главы Грибановского городского поселения  (Закупка товаров, работ и услуг для государственных (муниципальных) нужд)</t>
  </si>
  <si>
    <t>60 1 05 90110</t>
  </si>
  <si>
    <t>60 1 05 90120</t>
  </si>
  <si>
    <t>Обслуживание государственного и муниципального долга</t>
  </si>
  <si>
    <t>60 5 07 90200</t>
  </si>
  <si>
    <t>60 5 17 90200</t>
  </si>
  <si>
    <t>60 5 23 00000</t>
  </si>
  <si>
    <t>60 5 23 98670</t>
  </si>
  <si>
    <t xml:space="preserve">Обслуживание государственного внутреннего и муниципального долга </t>
  </si>
  <si>
    <t>Основное мероприятие  "Управление муниципальным долгом Грибановского городского поселения"</t>
  </si>
  <si>
    <t>Процентные платежи по муниципальному долгу Грибановского городского поселения</t>
  </si>
  <si>
    <t>Основное мероприятие «Обеспечение деятельности органов  местного самоуправления:  - обеспечение деятельности главы Грибановского городского поселения;  -  обеспечение деятельности администрации Грибановского городского поселения;  - обеспечение деятельности муниципального казенного учреждения"</t>
  </si>
  <si>
    <t>Расходы на обеспечение деятельности главы Грибановского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</si>
  <si>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"Зарезервированные средства, связанные с особенностями исполнения бюджета"</t>
  </si>
  <si>
    <t>Зарезервированные средства, связанные с особенностями исполнения бюджета</t>
  </si>
  <si>
    <t>60 1 09 00000</t>
  </si>
  <si>
    <t>60 1 09 90100</t>
  </si>
  <si>
    <t>Основное мероприятие "Предоставление бюджету муниципального района из бюджета поселения межбюджетных трансфертов на осуществление полномочий по осуществлению внутреннего муниципального финансового контроля, а также контроля в сфере закупок"</t>
  </si>
  <si>
    <t>Расходы по  передаче полномочий в области внутреннего муниципального финансового контроля, а также контроля в сфере закупок (межбюджетные трансферты)</t>
  </si>
  <si>
    <t>Подпрограмма "Осуществление первичного воинского учета на территории, где отсутствуют военные комиссариаты"</t>
  </si>
  <si>
    <t>Основное мероприятие «Обеспечение функционирования военно-учетного стола»</t>
  </si>
  <si>
    <t>Расходы за счет субвенций  на 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учреждениями,органами управления государственными внебюджетными фондами)</t>
  </si>
  <si>
    <t>Расходы за счет субвенций  на осуществление первич-ного воинского учета на территориях, где отсутствуют военные комиссариаты  (Закупка товаров, работ и услуг для  обеспечения государственных (муниципальных) нужд)</t>
  </si>
  <si>
    <t>Расходы по передаче полномочий по мероприятиям защиты населения от чрезвычайных ситуаций и пожаров (межбюджетные трансферты)</t>
  </si>
  <si>
    <t>Расходы на мероприятия по развитию сети автомобильных дорог общего пользования поселения (Закупка товаров, работ и услуг для  обеспечения государственных (муниципальных) нужд)</t>
  </si>
  <si>
    <t>Основное мероприятие «Финансовое обеспечение мероприятий согласно Соглашению по перердаче полномочий»</t>
  </si>
  <si>
    <t>Расходы по передаче полномочий на мероприятия по развитию и поддержке малого и среднего предпринимательства (Межбюджетные трансферты)</t>
  </si>
  <si>
    <t>Расходы по  передаче полномочий на мероприятия по развитию градостроительной деятельности (межбюджетные трансферты)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</si>
  <si>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на осуществление муниципального земельного контроля»</t>
  </si>
  <si>
    <t>Расходы по  передаче полномочий на мероприятия по осуществлению земельного контроля (межбюджетные трансферты)</t>
  </si>
  <si>
    <t>60 4 08 00000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</si>
  <si>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</si>
  <si>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 (софинансирование)</t>
  </si>
  <si>
    <t>60 5 02 S8620</t>
  </si>
  <si>
    <t>Расходы на обеспечение  мероприятий по капитальному ремонту многоквартирных домов  (Закупка товаров, работ и услуг для государственных (муниципальных) нужд)</t>
  </si>
  <si>
    <t>Расходы на благоустройство городского поселения: ремонт и благоустройство военно-мемориальных объектов  (Закупка товаров, работ и услуг для государственных (муниципальных) нужд)</t>
  </si>
  <si>
    <t>Основное мероприятие " Содержание мест захоронения (гражданские кладбища)"</t>
  </si>
  <si>
    <t>Основное мероприятие "Развитие электрохозяйства»</t>
  </si>
  <si>
    <t>Расходы на обеспечение мероприятий по уличному освещению (Закупка товаров, работ и услуг для  обеспечения государственных (муниципальных) нужд)</t>
  </si>
  <si>
    <t>60 5 15 00000</t>
  </si>
  <si>
    <t>60 5 15 98670</t>
  </si>
  <si>
    <t>61 1 F2 00000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</si>
  <si>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организации мероприятий по вовлечению молодежи в социальную практику»</t>
  </si>
  <si>
    <t>Расходы на передачу полномочий по организации мероприятий по вовлечению молодежи в социальную практику (межбюджетные трансферты)</t>
  </si>
  <si>
    <t>Расходы на обеспечение деятельности (оказание услуг)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</si>
  <si>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муниципального казенного учреждения  (Закупка товаров, работ и услуг для  обеспечения государственных (муниципальных) нужд)</t>
  </si>
  <si>
    <t>Расходы на обеспечение деятельности (оказание услуг) муниципального казенного учреждения  (Иные бюджетные ассигнования)</t>
  </si>
  <si>
    <t>Расходы на обеспечение деятельности (оказание услуг) муниципального казенного учреждения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</si>
  <si>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Подключение муниципальных общедоступных библиотек  и государственных центральных библиотек в субъектах Российской Федерации к информационно-телекомуникационной сети "Интернет" и развитие библиотечного дела с учетом задачи расширения информационных технологий и оцифровки (Закупка товаров, работ и услуг для  обеспечения государственных (муниципальных) нужд)</t>
  </si>
  <si>
    <t>Комплектование книжных фондов муниципальных общедоступных библиотек субъектов Российской Федерации (Закупка товаров, работ и услуг для  обеспечения государственных (муниципальных) нужд)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</si>
  <si>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 в области физической культуры и спорта»</t>
  </si>
  <si>
    <t>Расходы по  передаче полномочий в области физической культуры и спорта (межбюджетные трансферты)</t>
  </si>
  <si>
    <t>Расходы на обеспечение мероприятий по перерселению  граждан из аварийного жилищного фонда   (Закупка товаров, работ и услуг для  обеспечения государственных (муниципальных) нужд)</t>
  </si>
  <si>
    <t>61 1 F2 55550</t>
  </si>
  <si>
    <t>Расходы на обеспечение деятельности администрации Грибановского городского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</si>
  <si>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Грибановского городского поселения  (Закупка товаров, работ и услуг для  обеспечения государственных (муниципальных) нужд)</t>
  </si>
  <si>
    <t>Расходы на обеспечение деятельности администрации Грибановского городского поселения   (Иные бюджетные ассигнования)</t>
  </si>
  <si>
    <t>Расходы резервного фонда администрации Грибановского городского поселения  (финансовое обеспечение непредвиденных расходов)  (Иные бюджетные ассигнования)</t>
  </si>
  <si>
    <t>Расходы на обеспечение  деятельности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</si>
  <si>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муниципального казенного учреждения    (Закупка товаров, работ и услуг для  обеспечения государственных (муниципальных) нужд)</t>
  </si>
  <si>
    <t>60 5 04 99601</t>
  </si>
  <si>
    <t>Основное мероприятие "Благоустройство городского поселения: благоустройство парков и скверов, благоустройство зон отдыха у воды(пляжей), ремонт и благоустройство военно-мемориальных объектов"</t>
  </si>
  <si>
    <t>Основное мероприятие «Развитие мер социальной поддержки отдельных категорий граждан»</t>
  </si>
  <si>
    <t xml:space="preserve">Расходы на доплаты к пенсиям муниципальных служащих городского поселения  </t>
  </si>
  <si>
    <t>Основное мероприятие "Обеспечение исполнения судебных актов Российской Федерации и мировых соглашений"</t>
  </si>
  <si>
    <t>Расходы на обеспечение исполнения судебных актов Российской Федерации и мировых соглашений</t>
  </si>
  <si>
    <t>60 1 08 00000</t>
  </si>
  <si>
    <t>60 1 08 90200</t>
  </si>
  <si>
    <t xml:space="preserve">Основное мероприятие "Организация и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</t>
  </si>
  <si>
    <t>Расходы на осуществление мероприятий по гражданской обороне, защите населения и территории поселения от чрезвычайных ситуаций природного и техногенного характера (Закупка товаров, работ и услуг для  обеспечения государственных (муниципальных) нужд)</t>
  </si>
  <si>
    <t>60 3 05 00000</t>
  </si>
  <si>
    <t>60 3 05 20570</t>
  </si>
  <si>
    <t>60 5 12 00000</t>
  </si>
  <si>
    <t>60 5 12 S8850</t>
  </si>
  <si>
    <t>60 5 23 S8670</t>
  </si>
  <si>
    <t>60 5 15 S8670</t>
  </si>
  <si>
    <t>60 5 08 00000</t>
  </si>
  <si>
    <t>60 5 08 S8600</t>
  </si>
  <si>
    <t>60 5 08 S8760</t>
  </si>
  <si>
    <t>Основное мероприятие "Переселение граждан из ветхого и аварийного жилищного фонда"</t>
  </si>
  <si>
    <t xml:space="preserve">Расходы на мероприятия по переселению граждан из аварийного жилищного фонда (Бюджетные инвестиции на приобретение объектов недвижимого имущества  вмуниципальную собственность) </t>
  </si>
  <si>
    <t>Общеэкономические вопросы</t>
  </si>
  <si>
    <t>Основное мероприятие "Организация проведения оплачиваемых общественных работ"</t>
  </si>
  <si>
    <t>Расходы на организацию проведения оплачиваемых общественных работ (Закупка товаров, работ и услуг для  обеспечения государственных (муниципальных) нужд)</t>
  </si>
  <si>
    <t>60 5 24 00000</t>
  </si>
  <si>
    <t>60 5 24 S8430</t>
  </si>
  <si>
    <t>Транспорт</t>
  </si>
  <si>
    <t>Основное мероприятие  "Развитие транспортной инфраструктуры"</t>
  </si>
  <si>
    <t>Защита населения и территории от чрезвычайных ситуаций природного и техногенного характера, пожарная безопасность</t>
  </si>
  <si>
    <t>60 3 05 91430</t>
  </si>
  <si>
    <t>61 1 01 90200</t>
  </si>
  <si>
    <t>61 1 02 90200</t>
  </si>
  <si>
    <t>61 1 04 90200</t>
  </si>
  <si>
    <t>60 1 06 27880</t>
  </si>
  <si>
    <t>60 1 06 00000</t>
  </si>
  <si>
    <t>2024 год</t>
  </si>
  <si>
    <t>Приложение 4</t>
  </si>
  <si>
    <t>60 8 02 90410</t>
  </si>
  <si>
    <t>60 8 02 00000</t>
  </si>
  <si>
    <t>60 5 07 S8910</t>
  </si>
  <si>
    <t>Расходы за счет субсидий на реализацию проектов по поддержке местных инициатив на территории муниципальных образований Воронежской области (Закупка товаров, работ и услуг для государственных (муниципальных) нужд)</t>
  </si>
  <si>
    <t>Расходы за счет субсидий на реализацию мероприятий областной адресной программы капитального ремонта (Закупка товаров, работ,  услуг в целях капитального ремонта государственного (муниципального) имущества)</t>
  </si>
  <si>
    <t>Расходы за счет субсидий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работ,  услуг в целях укрепления материально-технической базы домов культуры)</t>
  </si>
  <si>
    <t>60 7 03 S8750</t>
  </si>
  <si>
    <t>60 7 03 L4670</t>
  </si>
  <si>
    <t xml:space="preserve">Расходы за счет субсидии бюджетам муниципальных образований на переселение граждан из помещений,признанных непригодными для проживания (капитальные вложения в объекты государственной (муниципальной0 собственности) </t>
  </si>
  <si>
    <t>Расходы за счет субсидий на обеспечение мероприятий по организации системы раздельного накопления твердых коммунальных отходов</t>
  </si>
  <si>
    <t>60 5 17 S8000</t>
  </si>
  <si>
    <t>60 5 30S9260</t>
  </si>
  <si>
    <t>60 5 30 00000</t>
  </si>
  <si>
    <t>Расходы на осуществление регулируемых перевозок (Закупка товаров, работ и услуг для  обеспечения государственных (муниципальных) нужд)</t>
  </si>
  <si>
    <t>60 5 08 S9330</t>
  </si>
  <si>
    <t>Основное мероприятие «Формирование экологической культуры раздельного накопления ТКО»</t>
  </si>
  <si>
    <t>Расходы на организацию мероприятий по формированию экологической культуры раздельного накопления ТКО (Закупка товаров, работ и услуг для  обеспечения государственных (муниципальных) нужд)</t>
  </si>
  <si>
    <t>Основное мероприятие «Освоение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периоду»</t>
  </si>
  <si>
    <t>Расходы на 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 (безвозмездные перечисления государственным и муниципальным организациям)</t>
  </si>
  <si>
    <t>60 5 33 00000</t>
  </si>
  <si>
    <t>60 5 33 S9340</t>
  </si>
  <si>
    <t>60 5 27 00000</t>
  </si>
  <si>
    <t>60 5 27 S9340</t>
  </si>
  <si>
    <t>Расходы на благоустройство дворовых территорий(Закупка товаров, работ и услуг для государственных (муниципальных) нужд)</t>
  </si>
  <si>
    <t>Расходы на благоустройство общественных территолрий (Закупка товаров, работ и услуг для государственных (муниципальных) нужд)</t>
  </si>
  <si>
    <t xml:space="preserve">Основное мероприятие "Благоустройство общественных территорий" </t>
  </si>
  <si>
    <t xml:space="preserve">Основное мероприятие "Благоустройство дворовых территорий" </t>
  </si>
  <si>
    <t>Муниципальная программа  Грибановского городского  поселения Грибановского муниципального района" Формирование современной городской среды на территории Грибановского городского поселения на 2018-2024 годы"</t>
  </si>
  <si>
    <t>Основное мероприятие «Проведение экспертизы сметной и (или) проектной документации »</t>
  </si>
  <si>
    <t>Расходы на проведение экспертизы сметной и (или) проектной документации  (Закупка товаров, работ и услуг для  обеспечения государственных (муниципальных) нужд)</t>
  </si>
  <si>
    <t>60 5 35 00000</t>
  </si>
  <si>
    <t>60 5 35 90200</t>
  </si>
  <si>
    <t>60 5 17 70100</t>
  </si>
  <si>
    <t xml:space="preserve">от  "    " декабря   2023 г.    </t>
  </si>
  <si>
    <t>2025 год</t>
  </si>
  <si>
    <t>2026 год</t>
  </si>
  <si>
    <t>Распределение бюджетных ассигнований по разделам, подразделам, целевым статьям (муниципальным программам), группам видов расходов классификации расходов бюджета поселения  на 2024 год и плановый период 2025 и 2026 годов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</si>
</sst>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67">
    <xf numFmtId="0" fontId="0" fillId="0" borderId="0" xfId="0"/>
    <xf numFmtId="49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12" fillId="0" borderId="0" xfId="0" applyFont="1"/>
    <xf numFmtId="0" fontId="1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wrapText="1"/>
    </xf>
    <xf numFmtId="0" fontId="12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2" borderId="0" xfId="0" applyFont="1" applyFill="1"/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/>
    <xf numFmtId="49" fontId="14" fillId="0" borderId="1" xfId="0" applyNumberFormat="1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right" wrapText="1"/>
    </xf>
    <xf numFmtId="49" fontId="10" fillId="0" borderId="0" xfId="0" applyNumberFormat="1" applyFont="1" applyFill="1" applyBorder="1" applyAlignment="1">
      <alignment horizontal="center" wrapText="1"/>
    </xf>
    <xf numFmtId="49" fontId="2" fillId="0" borderId="0" xfId="0" applyNumberFormat="1" applyFont="1" applyFill="1"/>
    <xf numFmtId="49" fontId="10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5" fillId="0" borderId="2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/>
    <xf numFmtId="49" fontId="10" fillId="0" borderId="2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/>
    <xf numFmtId="0" fontId="15" fillId="0" borderId="0" xfId="0" applyFont="1"/>
    <xf numFmtId="49" fontId="10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/>
    <xf numFmtId="49" fontId="11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16" fillId="0" borderId="1" xfId="0" applyNumberFormat="1" applyFont="1" applyFill="1" applyBorder="1" applyAlignment="1">
      <alignment horizontal="center" wrapText="1"/>
    </xf>
    <xf numFmtId="165" fontId="11" fillId="0" borderId="2" xfId="0" applyNumberFormat="1" applyFont="1" applyFill="1" applyBorder="1"/>
    <xf numFmtId="49" fontId="11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wrapText="1"/>
    </xf>
    <xf numFmtId="49" fontId="11" fillId="0" borderId="2" xfId="0" applyNumberFormat="1" applyFont="1" applyFill="1" applyBorder="1" applyAlignment="1">
      <alignment horizontal="center"/>
    </xf>
    <xf numFmtId="0" fontId="2" fillId="0" borderId="1" xfId="0" applyFont="1" applyFill="1" applyBorder="1"/>
    <xf numFmtId="164" fontId="5" fillId="0" borderId="1" xfId="0" applyNumberFormat="1" applyFont="1" applyFill="1" applyBorder="1" applyAlignment="1"/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/>
    <xf numFmtId="49" fontId="10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/>
    <xf numFmtId="165" fontId="11" fillId="0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1" fillId="0" borderId="5" xfId="0" applyFont="1" applyFill="1" applyBorder="1"/>
    <xf numFmtId="0" fontId="12" fillId="0" borderId="4" xfId="0" applyFont="1" applyBorder="1"/>
    <xf numFmtId="0" fontId="0" fillId="2" borderId="4" xfId="0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11" fillId="0" borderId="1" xfId="0" applyFont="1" applyFill="1" applyBorder="1"/>
    <xf numFmtId="165" fontId="2" fillId="0" borderId="1" xfId="0" applyNumberFormat="1" applyFont="1" applyFill="1" applyBorder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 applyAlignment="1"/>
    <xf numFmtId="165" fontId="2" fillId="0" borderId="1" xfId="0" applyNumberFormat="1" applyFont="1" applyFill="1" applyBorder="1"/>
    <xf numFmtId="0" fontId="12" fillId="0" borderId="0" xfId="0" applyFont="1" applyBorder="1"/>
    <xf numFmtId="49" fontId="11" fillId="0" borderId="6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/>
    </xf>
    <xf numFmtId="0" fontId="15" fillId="0" borderId="6" xfId="0" applyFont="1" applyFill="1" applyBorder="1"/>
    <xf numFmtId="0" fontId="11" fillId="0" borderId="6" xfId="0" applyFont="1" applyFill="1" applyBorder="1"/>
    <xf numFmtId="49" fontId="2" fillId="0" borderId="6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2" xfId="0" applyFont="1" applyFill="1" applyBorder="1" applyAlignment="1">
      <alignment wrapText="1"/>
    </xf>
    <xf numFmtId="0" fontId="11" fillId="0" borderId="6" xfId="0" applyFont="1" applyBorder="1" applyAlignment="1">
      <alignment horizontal="justify" wrapText="1"/>
    </xf>
    <xf numFmtId="0" fontId="11" fillId="0" borderId="8" xfId="0" applyFont="1" applyFill="1" applyBorder="1"/>
    <xf numFmtId="0" fontId="11" fillId="0" borderId="3" xfId="0" applyFont="1" applyFill="1" applyBorder="1"/>
    <xf numFmtId="0" fontId="11" fillId="0" borderId="7" xfId="0" applyFont="1" applyFill="1" applyBorder="1"/>
    <xf numFmtId="165" fontId="2" fillId="0" borderId="1" xfId="0" applyNumberFormat="1" applyFont="1" applyFill="1" applyBorder="1" applyAlignment="1"/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justify" vertical="top" wrapText="1"/>
    </xf>
    <xf numFmtId="0" fontId="2" fillId="0" borderId="9" xfId="0" applyFont="1" applyFill="1" applyBorder="1" applyAlignment="1">
      <alignment horizontal="justify"/>
    </xf>
    <xf numFmtId="0" fontId="2" fillId="0" borderId="1" xfId="0" applyFont="1" applyFill="1" applyBorder="1" applyAlignment="1">
      <alignment horizontal="justify"/>
    </xf>
    <xf numFmtId="49" fontId="5" fillId="0" borderId="1" xfId="0" applyNumberFormat="1" applyFont="1" applyFill="1" applyBorder="1" applyAlignment="1">
      <alignment horizontal="center" wrapText="1"/>
    </xf>
    <xf numFmtId="0" fontId="0" fillId="0" borderId="0" xfId="0"/>
    <xf numFmtId="0" fontId="1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11" fillId="0" borderId="1" xfId="0" applyFont="1" applyFill="1" applyBorder="1"/>
    <xf numFmtId="0" fontId="1" fillId="0" borderId="4" xfId="0" applyFont="1" applyBorder="1"/>
    <xf numFmtId="0" fontId="2" fillId="0" borderId="9" xfId="0" applyFont="1" applyFill="1" applyBorder="1" applyAlignment="1">
      <alignment wrapText="1"/>
    </xf>
    <xf numFmtId="9" fontId="2" fillId="0" borderId="1" xfId="2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top" wrapText="1"/>
    </xf>
    <xf numFmtId="0" fontId="2" fillId="0" borderId="6" xfId="0" applyFont="1" applyFill="1" applyBorder="1" applyAlignment="1">
      <alignment wrapText="1"/>
    </xf>
    <xf numFmtId="0" fontId="10" fillId="0" borderId="3" xfId="0" applyFont="1" applyFill="1" applyBorder="1" applyAlignment="1">
      <alignment horizontal="right" wrapText="1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 wrapText="1"/>
    </xf>
    <xf numFmtId="0" fontId="9" fillId="0" borderId="0" xfId="0" applyFont="1" applyFill="1" applyBorder="1" applyAlignment="1">
      <alignment horizontal="center" wrapText="1"/>
    </xf>
    <xf numFmtId="0" fontId="11" fillId="0" borderId="6" xfId="0" applyFont="1" applyFill="1" applyBorder="1" applyAlignment="1">
      <alignment wrapText="1"/>
    </xf>
    <xf numFmtId="49" fontId="10" fillId="0" borderId="6" xfId="0" applyNumberFormat="1" applyFont="1" applyFill="1" applyBorder="1" applyAlignment="1">
      <alignment horizontal="center" wrapText="1"/>
    </xf>
    <xf numFmtId="49" fontId="11" fillId="0" borderId="6" xfId="0" applyNumberFormat="1" applyFont="1" applyFill="1" applyBorder="1" applyAlignment="1">
      <alignment horizontal="center" wrapText="1"/>
    </xf>
    <xf numFmtId="165" fontId="11" fillId="0" borderId="6" xfId="0" applyNumberFormat="1" applyFont="1" applyFill="1" applyBorder="1"/>
    <xf numFmtId="0" fontId="2" fillId="3" borderId="5" xfId="0" applyFont="1" applyFill="1" applyBorder="1" applyAlignment="1">
      <alignment horizontal="justify" wrapText="1"/>
    </xf>
    <xf numFmtId="0" fontId="2" fillId="0" borderId="5" xfId="0" applyFont="1" applyFill="1" applyBorder="1" applyAlignment="1">
      <alignment wrapText="1"/>
    </xf>
    <xf numFmtId="0" fontId="2" fillId="0" borderId="5" xfId="0" applyNumberFormat="1" applyFont="1" applyFill="1" applyBorder="1" applyAlignment="1">
      <alignment wrapText="1"/>
    </xf>
    <xf numFmtId="0" fontId="2" fillId="0" borderId="5" xfId="0" applyFont="1" applyFill="1" applyBorder="1" applyAlignment="1">
      <alignment horizontal="justify" wrapText="1"/>
    </xf>
    <xf numFmtId="0" fontId="2" fillId="3" borderId="5" xfId="0" applyFont="1" applyFill="1" applyBorder="1" applyAlignment="1">
      <alignment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colors>
    <mruColors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N249"/>
  <sheetViews>
    <sheetView tabSelected="1" view="pageBreakPreview" zoomScaleNormal="100" zoomScaleSheetLayoutView="100" workbookViewId="0">
      <selection activeCell="B4" sqref="B4:I4"/>
    </sheetView>
  </sheetViews>
  <sheetFormatPr defaultRowHeight="15.6" outlineLevelRow="1"/>
  <cols>
    <col min="1" max="1" width="4" style="142" customWidth="1"/>
    <col min="2" max="2" width="64.33203125" style="12" customWidth="1"/>
    <col min="3" max="3" width="4.88671875" style="35" customWidth="1"/>
    <col min="4" max="4" width="5" style="35" customWidth="1"/>
    <col min="5" max="5" width="16.109375" style="32" customWidth="1"/>
    <col min="6" max="6" width="5" style="12" customWidth="1"/>
    <col min="7" max="7" width="13.44140625" style="12" customWidth="1"/>
    <col min="8" max="8" width="14" customWidth="1"/>
    <col min="9" max="9" width="13.109375" customWidth="1"/>
  </cols>
  <sheetData>
    <row r="1" spans="1:9" ht="18">
      <c r="B1" s="155" t="s">
        <v>256</v>
      </c>
      <c r="C1" s="155"/>
      <c r="D1" s="155"/>
      <c r="E1" s="155"/>
      <c r="F1" s="155"/>
      <c r="G1" s="155"/>
      <c r="H1" s="155"/>
      <c r="I1" s="155"/>
    </row>
    <row r="2" spans="1:9" ht="15.75" customHeight="1">
      <c r="B2" s="156" t="s">
        <v>78</v>
      </c>
      <c r="C2" s="156"/>
      <c r="D2" s="156"/>
      <c r="E2" s="156"/>
      <c r="F2" s="156"/>
      <c r="G2" s="156"/>
      <c r="H2" s="156"/>
      <c r="I2" s="156"/>
    </row>
    <row r="3" spans="1:9" ht="18.75" customHeight="1">
      <c r="B3" s="156" t="s">
        <v>82</v>
      </c>
      <c r="C3" s="156"/>
      <c r="D3" s="156"/>
      <c r="E3" s="156"/>
      <c r="F3" s="156"/>
      <c r="G3" s="156"/>
      <c r="H3" s="156"/>
      <c r="I3" s="156"/>
    </row>
    <row r="4" spans="1:9" ht="18.75" customHeight="1">
      <c r="B4" s="156" t="s">
        <v>290</v>
      </c>
      <c r="C4" s="156"/>
      <c r="D4" s="156"/>
      <c r="E4" s="156"/>
      <c r="F4" s="156"/>
      <c r="G4" s="156"/>
      <c r="H4" s="156"/>
      <c r="I4" s="156"/>
    </row>
    <row r="5" spans="1:9" ht="10.5" customHeight="1">
      <c r="B5" s="6"/>
      <c r="C5" s="33"/>
      <c r="D5" s="33"/>
      <c r="E5" s="20"/>
      <c r="F5" s="21"/>
    </row>
    <row r="6" spans="1:9" ht="60.75" customHeight="1">
      <c r="B6" s="157" t="s">
        <v>293</v>
      </c>
      <c r="C6" s="157"/>
      <c r="D6" s="157"/>
      <c r="E6" s="157"/>
      <c r="F6" s="157"/>
      <c r="G6" s="157"/>
      <c r="H6" s="157"/>
      <c r="I6" s="157"/>
    </row>
    <row r="7" spans="1:9" ht="24.75" customHeight="1">
      <c r="B7" s="7"/>
      <c r="C7" s="34"/>
      <c r="D7" s="34"/>
      <c r="E7" s="22"/>
      <c r="F7" s="7"/>
      <c r="G7" s="23"/>
      <c r="H7" s="154" t="s">
        <v>79</v>
      </c>
      <c r="I7" s="154"/>
    </row>
    <row r="8" spans="1:9" ht="36.75" customHeight="1">
      <c r="B8" s="8" t="s">
        <v>14</v>
      </c>
      <c r="C8" s="24" t="s">
        <v>15</v>
      </c>
      <c r="D8" s="24" t="s">
        <v>16</v>
      </c>
      <c r="E8" s="14" t="s">
        <v>17</v>
      </c>
      <c r="F8" s="25" t="s">
        <v>18</v>
      </c>
      <c r="G8" s="25" t="s">
        <v>255</v>
      </c>
      <c r="H8" s="25" t="s">
        <v>291</v>
      </c>
      <c r="I8" s="25" t="s">
        <v>292</v>
      </c>
    </row>
    <row r="9" spans="1:9" ht="20.25" customHeight="1">
      <c r="B9" s="144">
        <v>1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85">
        <v>7</v>
      </c>
      <c r="I9" s="86">
        <v>8</v>
      </c>
    </row>
    <row r="10" spans="1:9" ht="18.75" customHeight="1">
      <c r="B10" s="9" t="s">
        <v>48</v>
      </c>
      <c r="C10" s="1"/>
      <c r="D10" s="1"/>
      <c r="E10" s="5"/>
      <c r="F10" s="5"/>
      <c r="G10" s="26">
        <f>G11+G47+G54+G69+G99+G167+G173+G192+G198+G205</f>
        <v>126233.99999999999</v>
      </c>
      <c r="H10" s="84">
        <f>H11+H47+H54+H69+H99+H167+H173+H192+H198+H205</f>
        <v>106777</v>
      </c>
      <c r="I10" s="84">
        <f>I11+I47+I54+I69+I99+I167+I173+I192+I198+I205</f>
        <v>122314.4</v>
      </c>
    </row>
    <row r="11" spans="1:9" s="3" customFormat="1">
      <c r="A11" s="143"/>
      <c r="B11" s="103" t="s">
        <v>50</v>
      </c>
      <c r="C11" s="54" t="s">
        <v>42</v>
      </c>
      <c r="D11" s="46"/>
      <c r="E11" s="1"/>
      <c r="F11" s="1"/>
      <c r="G11" s="47">
        <f t="shared" ref="G11:I11" si="0">G12+G17+G35+G24+G30</f>
        <v>23434.199999999997</v>
      </c>
      <c r="H11" s="63">
        <f t="shared" si="0"/>
        <v>23978.1</v>
      </c>
      <c r="I11" s="63">
        <f t="shared" si="0"/>
        <v>24516.100000000002</v>
      </c>
    </row>
    <row r="12" spans="1:9" s="3" customFormat="1" ht="31.2">
      <c r="B12" s="10" t="s">
        <v>56</v>
      </c>
      <c r="C12" s="56" t="s">
        <v>42</v>
      </c>
      <c r="D12" s="43" t="s">
        <v>43</v>
      </c>
      <c r="E12" s="29"/>
      <c r="F12" s="29"/>
      <c r="G12" s="53">
        <f>G13</f>
        <v>1762.5</v>
      </c>
      <c r="H12" s="53">
        <f t="shared" ref="H12:I15" si="1">H13</f>
        <v>1762.5</v>
      </c>
      <c r="I12" s="53">
        <f t="shared" si="1"/>
        <v>1762.5</v>
      </c>
    </row>
    <row r="13" spans="1:9" s="3" customFormat="1" ht="62.25" customHeight="1">
      <c r="A13" s="143"/>
      <c r="B13" s="96" t="s">
        <v>83</v>
      </c>
      <c r="C13" s="28" t="s">
        <v>42</v>
      </c>
      <c r="D13" s="29" t="s">
        <v>43</v>
      </c>
      <c r="E13" s="29" t="s">
        <v>66</v>
      </c>
      <c r="F13" s="29"/>
      <c r="G13" s="30">
        <f>G14</f>
        <v>1762.5</v>
      </c>
      <c r="H13" s="30">
        <f t="shared" si="1"/>
        <v>1762.5</v>
      </c>
      <c r="I13" s="30">
        <f t="shared" si="1"/>
        <v>1762.5</v>
      </c>
    </row>
    <row r="14" spans="1:9" s="3" customFormat="1" ht="34.5" customHeight="1">
      <c r="A14" s="88"/>
      <c r="B14" s="96" t="s">
        <v>65</v>
      </c>
      <c r="C14" s="28" t="s">
        <v>42</v>
      </c>
      <c r="D14" s="29" t="s">
        <v>43</v>
      </c>
      <c r="E14" s="29" t="s">
        <v>67</v>
      </c>
      <c r="F14" s="29"/>
      <c r="G14" s="30">
        <f>G15</f>
        <v>1762.5</v>
      </c>
      <c r="H14" s="30">
        <f t="shared" si="1"/>
        <v>1762.5</v>
      </c>
      <c r="I14" s="30">
        <f t="shared" si="1"/>
        <v>1762.5</v>
      </c>
    </row>
    <row r="15" spans="1:9" s="3" customFormat="1" ht="93.6">
      <c r="A15" s="88"/>
      <c r="B15" s="138" t="s">
        <v>171</v>
      </c>
      <c r="C15" s="28" t="s">
        <v>42</v>
      </c>
      <c r="D15" s="29" t="s">
        <v>43</v>
      </c>
      <c r="E15" s="61" t="s">
        <v>68</v>
      </c>
      <c r="F15" s="29"/>
      <c r="G15" s="30">
        <f>G16</f>
        <v>1762.5</v>
      </c>
      <c r="H15" s="30">
        <f t="shared" si="1"/>
        <v>1762.5</v>
      </c>
      <c r="I15" s="30">
        <f t="shared" si="1"/>
        <v>1762.5</v>
      </c>
    </row>
    <row r="16" spans="1:9" s="3" customFormat="1" ht="96.75" customHeight="1">
      <c r="A16" s="88"/>
      <c r="B16" s="96" t="s">
        <v>172</v>
      </c>
      <c r="C16" s="27" t="s">
        <v>42</v>
      </c>
      <c r="D16" s="1" t="s">
        <v>43</v>
      </c>
      <c r="E16" s="1" t="s">
        <v>84</v>
      </c>
      <c r="F16" s="1" t="s">
        <v>30</v>
      </c>
      <c r="G16" s="134">
        <v>1762.5</v>
      </c>
      <c r="H16" s="134">
        <v>1762.5</v>
      </c>
      <c r="I16" s="134">
        <v>1762.5</v>
      </c>
    </row>
    <row r="17" spans="1:9" s="3" customFormat="1" ht="54" customHeight="1">
      <c r="A17" s="88"/>
      <c r="B17" s="103" t="s">
        <v>51</v>
      </c>
      <c r="C17" s="54" t="s">
        <v>42</v>
      </c>
      <c r="D17" s="46" t="s">
        <v>25</v>
      </c>
      <c r="E17" s="64"/>
      <c r="F17" s="46"/>
      <c r="G17" s="47">
        <f>G18</f>
        <v>7504.8</v>
      </c>
      <c r="H17" s="63">
        <f t="shared" ref="H17:I19" si="2">H18</f>
        <v>7407</v>
      </c>
      <c r="I17" s="63">
        <f t="shared" si="2"/>
        <v>7502.2</v>
      </c>
    </row>
    <row r="18" spans="1:9" s="3" customFormat="1" ht="67.5" customHeight="1">
      <c r="A18" s="147"/>
      <c r="B18" s="96" t="s">
        <v>83</v>
      </c>
      <c r="C18" s="28" t="s">
        <v>42</v>
      </c>
      <c r="D18" s="29" t="s">
        <v>25</v>
      </c>
      <c r="E18" s="29" t="s">
        <v>66</v>
      </c>
      <c r="F18" s="29"/>
      <c r="G18" s="30">
        <f>G19</f>
        <v>7504.8</v>
      </c>
      <c r="H18" s="30">
        <f t="shared" si="2"/>
        <v>7407</v>
      </c>
      <c r="I18" s="30">
        <f t="shared" si="2"/>
        <v>7502.2</v>
      </c>
    </row>
    <row r="19" spans="1:9" s="3" customFormat="1" ht="32.25" customHeight="1">
      <c r="A19" s="88"/>
      <c r="B19" s="96" t="s">
        <v>65</v>
      </c>
      <c r="C19" s="28" t="s">
        <v>42</v>
      </c>
      <c r="D19" s="29" t="s">
        <v>25</v>
      </c>
      <c r="E19" s="29" t="s">
        <v>67</v>
      </c>
      <c r="F19" s="29"/>
      <c r="G19" s="30">
        <f>G20</f>
        <v>7504.8</v>
      </c>
      <c r="H19" s="30">
        <f t="shared" si="2"/>
        <v>7407</v>
      </c>
      <c r="I19" s="30">
        <f t="shared" si="2"/>
        <v>7502.2</v>
      </c>
    </row>
    <row r="20" spans="1:9" s="3" customFormat="1" ht="98.25" customHeight="1">
      <c r="A20" s="88"/>
      <c r="B20" s="138" t="s">
        <v>171</v>
      </c>
      <c r="C20" s="27" t="s">
        <v>42</v>
      </c>
      <c r="D20" s="1" t="s">
        <v>25</v>
      </c>
      <c r="E20" s="13" t="s">
        <v>68</v>
      </c>
      <c r="F20" s="1"/>
      <c r="G20" s="15">
        <f t="shared" ref="G20:I20" si="3">G21+G22+G23</f>
        <v>7504.8</v>
      </c>
      <c r="H20" s="109">
        <f t="shared" si="3"/>
        <v>7407</v>
      </c>
      <c r="I20" s="109">
        <f t="shared" si="3"/>
        <v>7502.2</v>
      </c>
    </row>
    <row r="21" spans="1:9" s="3" customFormat="1" ht="93.6">
      <c r="A21" s="88"/>
      <c r="B21" s="96" t="s">
        <v>214</v>
      </c>
      <c r="C21" s="27" t="s">
        <v>42</v>
      </c>
      <c r="D21" s="1" t="s">
        <v>25</v>
      </c>
      <c r="E21" s="1" t="s">
        <v>69</v>
      </c>
      <c r="F21" s="1" t="s">
        <v>30</v>
      </c>
      <c r="G21" s="134">
        <v>5433.5</v>
      </c>
      <c r="H21" s="134">
        <v>5434</v>
      </c>
      <c r="I21" s="134">
        <v>5434.5</v>
      </c>
    </row>
    <row r="22" spans="1:9" s="3" customFormat="1" ht="48.75" customHeight="1">
      <c r="A22" s="88"/>
      <c r="B22" s="96" t="s">
        <v>215</v>
      </c>
      <c r="C22" s="27" t="s">
        <v>42</v>
      </c>
      <c r="D22" s="1" t="s">
        <v>25</v>
      </c>
      <c r="E22" s="1" t="s">
        <v>69</v>
      </c>
      <c r="F22" s="1" t="s">
        <v>31</v>
      </c>
      <c r="G22" s="134">
        <v>1867.3</v>
      </c>
      <c r="H22" s="134">
        <v>1758.8</v>
      </c>
      <c r="I22" s="134">
        <v>1842.8</v>
      </c>
    </row>
    <row r="23" spans="1:9" s="3" customFormat="1" ht="46.8" collapsed="1">
      <c r="A23" s="88"/>
      <c r="B23" s="96" t="s">
        <v>216</v>
      </c>
      <c r="C23" s="27" t="s">
        <v>42</v>
      </c>
      <c r="D23" s="1" t="s">
        <v>25</v>
      </c>
      <c r="E23" s="1" t="s">
        <v>69</v>
      </c>
      <c r="F23" s="1" t="s">
        <v>49</v>
      </c>
      <c r="G23" s="134">
        <v>204</v>
      </c>
      <c r="H23" s="134">
        <v>214.2</v>
      </c>
      <c r="I23" s="134">
        <v>224.9</v>
      </c>
    </row>
    <row r="24" spans="1:9" s="3" customFormat="1" hidden="1" outlineLevel="1">
      <c r="A24" s="88"/>
      <c r="B24" s="103" t="s">
        <v>52</v>
      </c>
      <c r="C24" s="54" t="s">
        <v>42</v>
      </c>
      <c r="D24" s="64" t="s">
        <v>27</v>
      </c>
      <c r="E24" s="64"/>
      <c r="F24" s="64"/>
      <c r="G24" s="63">
        <f>G25</f>
        <v>0</v>
      </c>
      <c r="H24" s="63">
        <f t="shared" ref="H24:I26" si="4">H25</f>
        <v>0</v>
      </c>
      <c r="I24" s="63">
        <f t="shared" si="4"/>
        <v>0</v>
      </c>
    </row>
    <row r="25" spans="1:9" s="3" customFormat="1" ht="51" hidden="1" customHeight="1" outlineLevel="1">
      <c r="A25" s="88"/>
      <c r="B25" s="96" t="s">
        <v>83</v>
      </c>
      <c r="C25" s="27" t="s">
        <v>42</v>
      </c>
      <c r="D25" s="1" t="s">
        <v>27</v>
      </c>
      <c r="E25" s="29" t="s">
        <v>66</v>
      </c>
      <c r="F25" s="1"/>
      <c r="G25" s="15">
        <f>G26</f>
        <v>0</v>
      </c>
      <c r="H25" s="109">
        <f t="shared" si="4"/>
        <v>0</v>
      </c>
      <c r="I25" s="109">
        <f t="shared" si="4"/>
        <v>0</v>
      </c>
    </row>
    <row r="26" spans="1:9" s="3" customFormat="1" ht="18.75" hidden="1" customHeight="1" outlineLevel="1">
      <c r="A26" s="88"/>
      <c r="B26" s="96" t="s">
        <v>65</v>
      </c>
      <c r="C26" s="27" t="s">
        <v>42</v>
      </c>
      <c r="D26" s="1" t="s">
        <v>27</v>
      </c>
      <c r="E26" s="29" t="s">
        <v>67</v>
      </c>
      <c r="F26" s="1"/>
      <c r="G26" s="15">
        <f>G27</f>
        <v>0</v>
      </c>
      <c r="H26" s="109">
        <f t="shared" si="4"/>
        <v>0</v>
      </c>
      <c r="I26" s="109">
        <f t="shared" si="4"/>
        <v>0</v>
      </c>
    </row>
    <row r="27" spans="1:9" s="3" customFormat="1" ht="46.8" hidden="1" outlineLevel="1">
      <c r="A27" s="88"/>
      <c r="B27" s="98" t="s">
        <v>85</v>
      </c>
      <c r="C27" s="27" t="s">
        <v>42</v>
      </c>
      <c r="D27" s="1" t="s">
        <v>27</v>
      </c>
      <c r="E27" s="29" t="s">
        <v>86</v>
      </c>
      <c r="F27" s="1"/>
      <c r="G27" s="15">
        <f>G29+G28</f>
        <v>0</v>
      </c>
      <c r="H27" s="109">
        <f t="shared" ref="H27:I27" si="5">H29+H28</f>
        <v>0</v>
      </c>
      <c r="I27" s="109">
        <f t="shared" si="5"/>
        <v>0</v>
      </c>
    </row>
    <row r="28" spans="1:9" s="3" customFormat="1" ht="51.75" hidden="1" customHeight="1" outlineLevel="1">
      <c r="A28" s="88"/>
      <c r="B28" s="98" t="s">
        <v>159</v>
      </c>
      <c r="C28" s="27" t="s">
        <v>42</v>
      </c>
      <c r="D28" s="49" t="s">
        <v>27</v>
      </c>
      <c r="E28" s="40" t="s">
        <v>161</v>
      </c>
      <c r="F28" s="62" t="s">
        <v>49</v>
      </c>
      <c r="G28" s="51"/>
      <c r="H28" s="109"/>
      <c r="I28" s="109"/>
    </row>
    <row r="29" spans="1:9" s="3" customFormat="1" ht="46.8" hidden="1" outlineLevel="1">
      <c r="A29" s="88"/>
      <c r="B29" s="98" t="s">
        <v>160</v>
      </c>
      <c r="C29" s="27" t="s">
        <v>42</v>
      </c>
      <c r="D29" s="1" t="s">
        <v>27</v>
      </c>
      <c r="E29" s="49" t="s">
        <v>162</v>
      </c>
      <c r="F29" s="62" t="s">
        <v>49</v>
      </c>
      <c r="G29" s="15"/>
      <c r="H29" s="109"/>
      <c r="I29" s="109"/>
    </row>
    <row r="30" spans="1:9" s="3" customFormat="1" outlineLevel="1">
      <c r="A30" s="88"/>
      <c r="B30" s="103" t="s">
        <v>13</v>
      </c>
      <c r="C30" s="54" t="s">
        <v>42</v>
      </c>
      <c r="D30" s="46" t="s">
        <v>20</v>
      </c>
      <c r="E30" s="46"/>
      <c r="F30" s="46"/>
      <c r="G30" s="47">
        <f t="shared" ref="G30:I30" si="6">G34</f>
        <v>300</v>
      </c>
      <c r="H30" s="63">
        <f t="shared" si="6"/>
        <v>300</v>
      </c>
      <c r="I30" s="63">
        <f t="shared" si="6"/>
        <v>0</v>
      </c>
    </row>
    <row r="31" spans="1:9" s="3" customFormat="1" ht="67.5" customHeight="1" outlineLevel="1">
      <c r="A31" s="88"/>
      <c r="B31" s="96" t="s">
        <v>83</v>
      </c>
      <c r="C31" s="27" t="s">
        <v>42</v>
      </c>
      <c r="D31" s="1" t="s">
        <v>20</v>
      </c>
      <c r="E31" s="29" t="s">
        <v>66</v>
      </c>
      <c r="F31" s="1"/>
      <c r="G31" s="15">
        <f>G32</f>
        <v>300</v>
      </c>
      <c r="H31" s="109">
        <f t="shared" ref="H31:I33" si="7">H32</f>
        <v>300</v>
      </c>
      <c r="I31" s="109">
        <f t="shared" si="7"/>
        <v>0</v>
      </c>
    </row>
    <row r="32" spans="1:9" s="3" customFormat="1" ht="33.75" customHeight="1" outlineLevel="1">
      <c r="A32" s="88"/>
      <c r="B32" s="96" t="s">
        <v>65</v>
      </c>
      <c r="C32" s="27" t="s">
        <v>42</v>
      </c>
      <c r="D32" s="1" t="s">
        <v>20</v>
      </c>
      <c r="E32" s="29" t="s">
        <v>67</v>
      </c>
      <c r="F32" s="1"/>
      <c r="G32" s="15">
        <f>G33</f>
        <v>300</v>
      </c>
      <c r="H32" s="109">
        <f t="shared" si="7"/>
        <v>300</v>
      </c>
      <c r="I32" s="109">
        <f t="shared" si="7"/>
        <v>0</v>
      </c>
    </row>
    <row r="33" spans="1:9" s="3" customFormat="1" ht="31.2" outlineLevel="1">
      <c r="A33" s="88"/>
      <c r="B33" s="98" t="s">
        <v>87</v>
      </c>
      <c r="C33" s="27" t="s">
        <v>42</v>
      </c>
      <c r="D33" s="1" t="s">
        <v>20</v>
      </c>
      <c r="E33" s="29" t="s">
        <v>77</v>
      </c>
      <c r="F33" s="1"/>
      <c r="G33" s="15">
        <f>G34</f>
        <v>300</v>
      </c>
      <c r="H33" s="109">
        <f t="shared" si="7"/>
        <v>300</v>
      </c>
      <c r="I33" s="109">
        <f t="shared" si="7"/>
        <v>0</v>
      </c>
    </row>
    <row r="34" spans="1:9" s="3" customFormat="1" ht="53.25" customHeight="1" outlineLevel="1">
      <c r="A34" s="88"/>
      <c r="B34" s="96" t="s">
        <v>217</v>
      </c>
      <c r="C34" s="27" t="s">
        <v>42</v>
      </c>
      <c r="D34" s="1" t="s">
        <v>20</v>
      </c>
      <c r="E34" s="1" t="s">
        <v>88</v>
      </c>
      <c r="F34" s="1" t="s">
        <v>49</v>
      </c>
      <c r="G34" s="134">
        <v>300</v>
      </c>
      <c r="H34" s="134">
        <v>300</v>
      </c>
      <c r="I34" s="134">
        <v>0</v>
      </c>
    </row>
    <row r="35" spans="1:9" s="3" customFormat="1" outlineLevel="1">
      <c r="A35" s="88"/>
      <c r="B35" s="103" t="s">
        <v>19</v>
      </c>
      <c r="C35" s="54" t="s">
        <v>42</v>
      </c>
      <c r="D35" s="46" t="s">
        <v>21</v>
      </c>
      <c r="E35" s="46"/>
      <c r="F35" s="46"/>
      <c r="G35" s="47">
        <f>G36</f>
        <v>13866.9</v>
      </c>
      <c r="H35" s="63">
        <f t="shared" ref="H35:I36" si="8">H36</f>
        <v>14508.6</v>
      </c>
      <c r="I35" s="63">
        <f t="shared" si="8"/>
        <v>15251.400000000001</v>
      </c>
    </row>
    <row r="36" spans="1:9" s="3" customFormat="1" ht="66" customHeight="1" outlineLevel="1">
      <c r="A36" s="88"/>
      <c r="B36" s="96" t="s">
        <v>83</v>
      </c>
      <c r="C36" s="27" t="s">
        <v>42</v>
      </c>
      <c r="D36" s="27" t="s">
        <v>21</v>
      </c>
      <c r="E36" s="1" t="s">
        <v>66</v>
      </c>
      <c r="F36" s="1"/>
      <c r="G36" s="15">
        <f>G37</f>
        <v>13866.9</v>
      </c>
      <c r="H36" s="109">
        <f t="shared" si="8"/>
        <v>14508.6</v>
      </c>
      <c r="I36" s="109">
        <f t="shared" si="8"/>
        <v>15251.400000000001</v>
      </c>
    </row>
    <row r="37" spans="1:9" s="3" customFormat="1" ht="36" customHeight="1" outlineLevel="1">
      <c r="A37" s="88"/>
      <c r="B37" s="96" t="s">
        <v>65</v>
      </c>
      <c r="C37" s="27" t="s">
        <v>42</v>
      </c>
      <c r="D37" s="27" t="s">
        <v>21</v>
      </c>
      <c r="E37" s="1" t="s">
        <v>67</v>
      </c>
      <c r="F37" s="1"/>
      <c r="G37" s="15">
        <f>G41+G38+G45</f>
        <v>13866.9</v>
      </c>
      <c r="H37" s="109">
        <f t="shared" ref="H37:I37" si="9">H41+H38+H45</f>
        <v>14508.6</v>
      </c>
      <c r="I37" s="109">
        <f t="shared" si="9"/>
        <v>15251.400000000001</v>
      </c>
    </row>
    <row r="38" spans="1:9" s="3" customFormat="1" ht="96.75" customHeight="1" outlineLevel="1">
      <c r="A38" s="88"/>
      <c r="B38" s="138" t="s">
        <v>171</v>
      </c>
      <c r="C38" s="27" t="s">
        <v>42</v>
      </c>
      <c r="D38" s="27" t="s">
        <v>21</v>
      </c>
      <c r="E38" s="1" t="s">
        <v>68</v>
      </c>
      <c r="F38" s="1"/>
      <c r="G38" s="15">
        <f>G39+G40</f>
        <v>13864.9</v>
      </c>
      <c r="H38" s="109">
        <f t="shared" ref="H38:I38" si="10">H39+H40</f>
        <v>14508.6</v>
      </c>
      <c r="I38" s="109">
        <f t="shared" si="10"/>
        <v>15251.400000000001</v>
      </c>
    </row>
    <row r="39" spans="1:9" s="3" customFormat="1" ht="96" customHeight="1" outlineLevel="1">
      <c r="A39" s="88"/>
      <c r="B39" s="96" t="s">
        <v>218</v>
      </c>
      <c r="C39" s="27" t="s">
        <v>42</v>
      </c>
      <c r="D39" s="27" t="s">
        <v>21</v>
      </c>
      <c r="E39" s="1" t="s">
        <v>91</v>
      </c>
      <c r="F39" s="1" t="s">
        <v>30</v>
      </c>
      <c r="G39" s="134">
        <v>6388.5</v>
      </c>
      <c r="H39" s="134">
        <v>6452.6</v>
      </c>
      <c r="I39" s="134">
        <v>6517.2</v>
      </c>
    </row>
    <row r="40" spans="1:9" s="3" customFormat="1" ht="51.75" customHeight="1" outlineLevel="1">
      <c r="A40" s="88"/>
      <c r="B40" s="96" t="s">
        <v>219</v>
      </c>
      <c r="C40" s="27" t="s">
        <v>42</v>
      </c>
      <c r="D40" s="27" t="s">
        <v>21</v>
      </c>
      <c r="E40" s="1" t="s">
        <v>91</v>
      </c>
      <c r="F40" s="1" t="s">
        <v>31</v>
      </c>
      <c r="G40" s="134">
        <v>7476.4</v>
      </c>
      <c r="H40" s="134">
        <v>8056</v>
      </c>
      <c r="I40" s="134">
        <v>8734.2000000000007</v>
      </c>
    </row>
    <row r="41" spans="1:9" s="3" customFormat="1" ht="78" outlineLevel="1">
      <c r="A41" s="88"/>
      <c r="B41" s="138" t="s">
        <v>177</v>
      </c>
      <c r="C41" s="27" t="s">
        <v>42</v>
      </c>
      <c r="D41" s="27" t="s">
        <v>21</v>
      </c>
      <c r="E41" s="1" t="s">
        <v>90</v>
      </c>
      <c r="F41" s="1"/>
      <c r="G41" s="15">
        <f>G42</f>
        <v>2</v>
      </c>
      <c r="H41" s="109">
        <f t="shared" ref="H41:I41" si="11">H42</f>
        <v>0</v>
      </c>
      <c r="I41" s="109">
        <f t="shared" si="11"/>
        <v>0</v>
      </c>
    </row>
    <row r="42" spans="1:9" s="3" customFormat="1" ht="46.8" outlineLevel="1">
      <c r="A42" s="88"/>
      <c r="B42" s="139" t="s">
        <v>178</v>
      </c>
      <c r="C42" s="27" t="s">
        <v>42</v>
      </c>
      <c r="D42" s="27" t="s">
        <v>21</v>
      </c>
      <c r="E42" s="1" t="s">
        <v>89</v>
      </c>
      <c r="F42" s="1" t="s">
        <v>34</v>
      </c>
      <c r="G42" s="110">
        <v>2</v>
      </c>
      <c r="H42" s="110">
        <v>0</v>
      </c>
      <c r="I42" s="110">
        <v>0</v>
      </c>
    </row>
    <row r="43" spans="1:9" s="3" customFormat="1" ht="31.2" hidden="1" outlineLevel="1">
      <c r="A43" s="88"/>
      <c r="B43" s="140" t="s">
        <v>224</v>
      </c>
      <c r="C43" s="67" t="s">
        <v>42</v>
      </c>
      <c r="D43" s="67" t="s">
        <v>21</v>
      </c>
      <c r="E43" s="80" t="s">
        <v>226</v>
      </c>
      <c r="F43" s="80"/>
      <c r="G43" s="83"/>
      <c r="H43" s="109"/>
      <c r="I43" s="109"/>
    </row>
    <row r="44" spans="1:9" s="3" customFormat="1" ht="31.2" hidden="1" outlineLevel="1">
      <c r="A44" s="88"/>
      <c r="B44" s="140" t="s">
        <v>225</v>
      </c>
      <c r="C44" s="67" t="s">
        <v>42</v>
      </c>
      <c r="D44" s="67" t="s">
        <v>21</v>
      </c>
      <c r="E44" s="80" t="s">
        <v>227</v>
      </c>
      <c r="F44" s="80" t="s">
        <v>49</v>
      </c>
      <c r="G44" s="111"/>
      <c r="H44" s="111"/>
      <c r="I44" s="111"/>
    </row>
    <row r="45" spans="1:9" s="3" customFormat="1" ht="31.2" outlineLevel="1">
      <c r="A45" s="88"/>
      <c r="B45" s="98" t="s">
        <v>173</v>
      </c>
      <c r="C45" s="67" t="s">
        <v>42</v>
      </c>
      <c r="D45" s="67" t="s">
        <v>21</v>
      </c>
      <c r="E45" s="62" t="s">
        <v>175</v>
      </c>
      <c r="F45" s="62"/>
      <c r="G45" s="65">
        <f>G46</f>
        <v>0</v>
      </c>
      <c r="H45" s="109">
        <f>H46</f>
        <v>0</v>
      </c>
      <c r="I45" s="109">
        <f>I46</f>
        <v>0</v>
      </c>
    </row>
    <row r="46" spans="1:9" s="3" customFormat="1" ht="36" customHeight="1" outlineLevel="1">
      <c r="A46" s="88"/>
      <c r="B46" s="98" t="s">
        <v>174</v>
      </c>
      <c r="C46" s="67" t="s">
        <v>42</v>
      </c>
      <c r="D46" s="67" t="s">
        <v>21</v>
      </c>
      <c r="E46" s="62" t="s">
        <v>176</v>
      </c>
      <c r="F46" s="66" t="s">
        <v>49</v>
      </c>
      <c r="G46" s="112">
        <v>0</v>
      </c>
      <c r="H46" s="112">
        <v>0</v>
      </c>
      <c r="I46" s="112">
        <v>0</v>
      </c>
    </row>
    <row r="47" spans="1:9" s="3" customFormat="1" ht="17.25" customHeight="1">
      <c r="A47" s="88"/>
      <c r="B47" s="103" t="s">
        <v>54</v>
      </c>
      <c r="C47" s="36" t="s">
        <v>43</v>
      </c>
      <c r="D47" s="36"/>
      <c r="E47" s="36"/>
      <c r="F47" s="36"/>
      <c r="G47" s="37">
        <f t="shared" ref="G47:I48" si="12">G48</f>
        <v>680</v>
      </c>
      <c r="H47" s="63">
        <f t="shared" si="12"/>
        <v>749.19999999999993</v>
      </c>
      <c r="I47" s="63">
        <f t="shared" si="12"/>
        <v>819.4</v>
      </c>
    </row>
    <row r="48" spans="1:9" s="3" customFormat="1">
      <c r="A48" s="88"/>
      <c r="B48" s="103" t="s">
        <v>55</v>
      </c>
      <c r="C48" s="36" t="s">
        <v>43</v>
      </c>
      <c r="D48" s="36" t="s">
        <v>44</v>
      </c>
      <c r="E48" s="36"/>
      <c r="F48" s="36"/>
      <c r="G48" s="37">
        <f t="shared" si="12"/>
        <v>680</v>
      </c>
      <c r="H48" s="63">
        <f t="shared" si="12"/>
        <v>749.19999999999993</v>
      </c>
      <c r="I48" s="63">
        <f t="shared" si="12"/>
        <v>819.4</v>
      </c>
    </row>
    <row r="49" spans="1:9" s="3" customFormat="1" ht="62.4">
      <c r="A49" s="88"/>
      <c r="B49" s="96" t="s">
        <v>83</v>
      </c>
      <c r="C49" s="1" t="s">
        <v>43</v>
      </c>
      <c r="D49" s="1" t="s">
        <v>44</v>
      </c>
      <c r="E49" s="1" t="s">
        <v>66</v>
      </c>
      <c r="F49" s="1"/>
      <c r="G49" s="15">
        <f t="shared" ref="G49:I49" si="13">G51</f>
        <v>680</v>
      </c>
      <c r="H49" s="109">
        <f t="shared" si="13"/>
        <v>749.19999999999993</v>
      </c>
      <c r="I49" s="109">
        <f t="shared" si="13"/>
        <v>819.4</v>
      </c>
    </row>
    <row r="50" spans="1:9" s="3" customFormat="1" ht="31.2">
      <c r="A50" s="88"/>
      <c r="B50" s="96" t="s">
        <v>179</v>
      </c>
      <c r="C50" s="1" t="s">
        <v>43</v>
      </c>
      <c r="D50" s="1" t="s">
        <v>44</v>
      </c>
      <c r="E50" s="1" t="s">
        <v>70</v>
      </c>
      <c r="F50" s="1"/>
      <c r="G50" s="15">
        <f t="shared" ref="G50:I50" si="14">G51</f>
        <v>680</v>
      </c>
      <c r="H50" s="109">
        <f t="shared" si="14"/>
        <v>749.19999999999993</v>
      </c>
      <c r="I50" s="109">
        <f t="shared" si="14"/>
        <v>819.4</v>
      </c>
    </row>
    <row r="51" spans="1:9" s="3" customFormat="1" ht="31.2">
      <c r="A51" s="88"/>
      <c r="B51" s="138" t="s">
        <v>180</v>
      </c>
      <c r="C51" s="1" t="s">
        <v>43</v>
      </c>
      <c r="D51" s="1" t="s">
        <v>44</v>
      </c>
      <c r="E51" s="1" t="s">
        <v>71</v>
      </c>
      <c r="F51" s="1"/>
      <c r="G51" s="15">
        <f t="shared" ref="G51:I51" si="15">G52+G53</f>
        <v>680</v>
      </c>
      <c r="H51" s="109">
        <f t="shared" si="15"/>
        <v>749.19999999999993</v>
      </c>
      <c r="I51" s="109">
        <f t="shared" si="15"/>
        <v>819.4</v>
      </c>
    </row>
    <row r="52" spans="1:9" s="3" customFormat="1" ht="109.2">
      <c r="A52" s="88"/>
      <c r="B52" s="98" t="s">
        <v>181</v>
      </c>
      <c r="C52" s="1" t="s">
        <v>43</v>
      </c>
      <c r="D52" s="1" t="s">
        <v>44</v>
      </c>
      <c r="E52" s="1" t="s">
        <v>72</v>
      </c>
      <c r="F52" s="1" t="s">
        <v>30</v>
      </c>
      <c r="G52" s="134">
        <v>613.9</v>
      </c>
      <c r="H52" s="134">
        <v>678.3</v>
      </c>
      <c r="I52" s="134">
        <v>743.6</v>
      </c>
    </row>
    <row r="53" spans="1:9" s="3" customFormat="1" ht="62.4">
      <c r="A53" s="88"/>
      <c r="B53" s="98" t="s">
        <v>182</v>
      </c>
      <c r="C53" s="1" t="s">
        <v>43</v>
      </c>
      <c r="D53" s="1" t="s">
        <v>44</v>
      </c>
      <c r="E53" s="1" t="s">
        <v>72</v>
      </c>
      <c r="F53" s="1" t="s">
        <v>31</v>
      </c>
      <c r="G53" s="134">
        <f>8.7+57.4</f>
        <v>66.099999999999994</v>
      </c>
      <c r="H53" s="134">
        <f>9.2+61.7</f>
        <v>70.900000000000006</v>
      </c>
      <c r="I53" s="134">
        <f>9.8+66</f>
        <v>75.8</v>
      </c>
    </row>
    <row r="54" spans="1:9" s="3" customFormat="1" ht="29.25" customHeight="1">
      <c r="A54" s="88"/>
      <c r="B54" s="103" t="s">
        <v>22</v>
      </c>
      <c r="C54" s="46" t="s">
        <v>44</v>
      </c>
      <c r="D54" s="46"/>
      <c r="E54" s="46"/>
      <c r="F54" s="46"/>
      <c r="G54" s="47">
        <f>G55+G64</f>
        <v>0</v>
      </c>
      <c r="H54" s="63">
        <f>H55+H64</f>
        <v>0</v>
      </c>
      <c r="I54" s="63">
        <f>I55+I64</f>
        <v>0</v>
      </c>
    </row>
    <row r="55" spans="1:9" s="3" customFormat="1" ht="38.4" customHeight="1">
      <c r="A55" s="88"/>
      <c r="B55" s="103" t="s">
        <v>248</v>
      </c>
      <c r="C55" s="46" t="s">
        <v>44</v>
      </c>
      <c r="D55" s="104" t="s">
        <v>29</v>
      </c>
      <c r="E55" s="46"/>
      <c r="F55" s="46"/>
      <c r="G55" s="47">
        <f>G56</f>
        <v>0</v>
      </c>
      <c r="H55" s="63">
        <f t="shared" ref="H55:I56" si="16">H56</f>
        <v>0</v>
      </c>
      <c r="I55" s="63">
        <f t="shared" si="16"/>
        <v>0</v>
      </c>
    </row>
    <row r="56" spans="1:9" s="3" customFormat="1" ht="63" customHeight="1">
      <c r="A56" s="88"/>
      <c r="B56" s="96" t="s">
        <v>83</v>
      </c>
      <c r="C56" s="1" t="s">
        <v>44</v>
      </c>
      <c r="D56" s="105" t="s">
        <v>29</v>
      </c>
      <c r="E56" s="1" t="s">
        <v>66</v>
      </c>
      <c r="F56" s="1"/>
      <c r="G56" s="15">
        <f>G57</f>
        <v>0</v>
      </c>
      <c r="H56" s="109">
        <f t="shared" si="16"/>
        <v>0</v>
      </c>
      <c r="I56" s="109">
        <f t="shared" si="16"/>
        <v>0</v>
      </c>
    </row>
    <row r="57" spans="1:9" s="3" customFormat="1" ht="46.8">
      <c r="A57" s="88"/>
      <c r="B57" s="96" t="s">
        <v>74</v>
      </c>
      <c r="C57" s="1" t="s">
        <v>44</v>
      </c>
      <c r="D57" s="105" t="s">
        <v>29</v>
      </c>
      <c r="E57" s="1" t="s">
        <v>75</v>
      </c>
      <c r="F57" s="1"/>
      <c r="G57" s="15">
        <f>G60</f>
        <v>0</v>
      </c>
      <c r="H57" s="120">
        <f t="shared" ref="H57:I57" si="17">H60</f>
        <v>0</v>
      </c>
      <c r="I57" s="120">
        <f t="shared" si="17"/>
        <v>0</v>
      </c>
    </row>
    <row r="58" spans="1:9" s="3" customFormat="1" ht="54.75" hidden="1" customHeight="1">
      <c r="A58" s="88"/>
      <c r="B58" s="96" t="s">
        <v>228</v>
      </c>
      <c r="C58" s="80" t="s">
        <v>44</v>
      </c>
      <c r="D58" s="105" t="s">
        <v>33</v>
      </c>
      <c r="E58" s="80" t="s">
        <v>230</v>
      </c>
      <c r="F58" s="80"/>
      <c r="G58" s="83"/>
      <c r="H58" s="109"/>
      <c r="I58" s="109"/>
    </row>
    <row r="59" spans="1:9" s="3" customFormat="1" ht="81.75" hidden="1" customHeight="1">
      <c r="A59" s="88"/>
      <c r="B59" s="96" t="s">
        <v>229</v>
      </c>
      <c r="C59" s="80" t="s">
        <v>44</v>
      </c>
      <c r="D59" s="105" t="s">
        <v>33</v>
      </c>
      <c r="E59" s="80" t="s">
        <v>231</v>
      </c>
      <c r="F59" s="80" t="s">
        <v>31</v>
      </c>
      <c r="G59" s="83"/>
      <c r="H59" s="109"/>
      <c r="I59" s="109"/>
    </row>
    <row r="60" spans="1:9" s="3" customFormat="1" ht="46.5" customHeight="1">
      <c r="A60" s="88"/>
      <c r="B60" s="96" t="s">
        <v>228</v>
      </c>
      <c r="C60" s="105" t="s">
        <v>44</v>
      </c>
      <c r="D60" s="105" t="s">
        <v>29</v>
      </c>
      <c r="E60" s="105" t="s">
        <v>230</v>
      </c>
      <c r="F60" s="105"/>
      <c r="G60" s="120">
        <f>G61</f>
        <v>0</v>
      </c>
      <c r="H60" s="120">
        <f t="shared" ref="H60:I60" si="18">H61</f>
        <v>0</v>
      </c>
      <c r="I60" s="120">
        <f t="shared" si="18"/>
        <v>0</v>
      </c>
    </row>
    <row r="61" spans="1:9" s="3" customFormat="1" ht="78" customHeight="1">
      <c r="A61" s="88"/>
      <c r="B61" s="96" t="s">
        <v>229</v>
      </c>
      <c r="C61" s="94" t="s">
        <v>44</v>
      </c>
      <c r="D61" s="105" t="s">
        <v>29</v>
      </c>
      <c r="E61" s="105" t="s">
        <v>249</v>
      </c>
      <c r="F61" s="94" t="s">
        <v>31</v>
      </c>
      <c r="G61" s="119">
        <v>0</v>
      </c>
      <c r="H61" s="119">
        <v>0</v>
      </c>
      <c r="I61" s="119">
        <v>0</v>
      </c>
    </row>
    <row r="62" spans="1:9" s="3" customFormat="1" ht="78" hidden="1">
      <c r="A62" s="88"/>
      <c r="B62" s="138" t="s">
        <v>73</v>
      </c>
      <c r="C62" s="1" t="s">
        <v>44</v>
      </c>
      <c r="D62" s="1" t="s">
        <v>29</v>
      </c>
      <c r="E62" s="1" t="s">
        <v>144</v>
      </c>
      <c r="F62" s="1"/>
      <c r="G62" s="15">
        <f>G63</f>
        <v>0</v>
      </c>
      <c r="H62" s="109">
        <f t="shared" ref="H62:I62" si="19">H63</f>
        <v>0</v>
      </c>
      <c r="I62" s="109">
        <f t="shared" si="19"/>
        <v>0</v>
      </c>
    </row>
    <row r="63" spans="1:9" s="3" customFormat="1" ht="39.75" hidden="1" customHeight="1">
      <c r="A63" s="88"/>
      <c r="B63" s="148" t="s">
        <v>183</v>
      </c>
      <c r="C63" s="1" t="s">
        <v>44</v>
      </c>
      <c r="D63" s="1" t="s">
        <v>29</v>
      </c>
      <c r="E63" s="1" t="s">
        <v>143</v>
      </c>
      <c r="F63" s="1" t="s">
        <v>34</v>
      </c>
      <c r="G63" s="15"/>
      <c r="H63" s="109"/>
      <c r="I63" s="109"/>
    </row>
    <row r="64" spans="1:9" s="3" customFormat="1" ht="31.2" hidden="1">
      <c r="A64" s="88"/>
      <c r="B64" s="103" t="s">
        <v>92</v>
      </c>
      <c r="C64" s="1" t="s">
        <v>44</v>
      </c>
      <c r="D64" s="1" t="s">
        <v>93</v>
      </c>
      <c r="E64" s="31"/>
      <c r="F64" s="1"/>
      <c r="G64" s="15">
        <f>G65</f>
        <v>0</v>
      </c>
      <c r="H64" s="109">
        <f t="shared" ref="H64:I67" si="20">H65</f>
        <v>0</v>
      </c>
      <c r="I64" s="109">
        <f t="shared" si="20"/>
        <v>0</v>
      </c>
    </row>
    <row r="65" spans="1:9" s="3" customFormat="1" ht="62.4" hidden="1">
      <c r="A65" s="88"/>
      <c r="B65" s="96" t="s">
        <v>83</v>
      </c>
      <c r="C65" s="1" t="s">
        <v>44</v>
      </c>
      <c r="D65" s="1" t="s">
        <v>93</v>
      </c>
      <c r="E65" s="1" t="s">
        <v>66</v>
      </c>
      <c r="F65" s="1"/>
      <c r="G65" s="15">
        <f>G66</f>
        <v>0</v>
      </c>
      <c r="H65" s="109">
        <f t="shared" si="20"/>
        <v>0</v>
      </c>
      <c r="I65" s="109">
        <f t="shared" si="20"/>
        <v>0</v>
      </c>
    </row>
    <row r="66" spans="1:9" s="3" customFormat="1" ht="46.8" hidden="1">
      <c r="A66" s="88"/>
      <c r="B66" s="96" t="s">
        <v>74</v>
      </c>
      <c r="C66" s="1" t="s">
        <v>44</v>
      </c>
      <c r="D66" s="1" t="s">
        <v>93</v>
      </c>
      <c r="E66" s="1" t="s">
        <v>75</v>
      </c>
      <c r="F66" s="1"/>
      <c r="G66" s="15">
        <f>G67</f>
        <v>0</v>
      </c>
      <c r="H66" s="109">
        <f t="shared" si="20"/>
        <v>0</v>
      </c>
      <c r="I66" s="109">
        <f t="shared" si="20"/>
        <v>0</v>
      </c>
    </row>
    <row r="67" spans="1:9" s="3" customFormat="1" ht="46.8" hidden="1">
      <c r="A67" s="88"/>
      <c r="B67" s="138" t="s">
        <v>94</v>
      </c>
      <c r="C67" s="1" t="s">
        <v>44</v>
      </c>
      <c r="D67" s="1" t="s">
        <v>93</v>
      </c>
      <c r="E67" s="1" t="s">
        <v>95</v>
      </c>
      <c r="F67" s="1"/>
      <c r="G67" s="15">
        <f>G68</f>
        <v>0</v>
      </c>
      <c r="H67" s="109">
        <f t="shared" si="20"/>
        <v>0</v>
      </c>
      <c r="I67" s="109">
        <f t="shared" si="20"/>
        <v>0</v>
      </c>
    </row>
    <row r="68" spans="1:9" s="3" customFormat="1" ht="46.8" hidden="1">
      <c r="A68" s="88"/>
      <c r="B68" s="96" t="s">
        <v>96</v>
      </c>
      <c r="C68" s="1" t="s">
        <v>44</v>
      </c>
      <c r="D68" s="1" t="s">
        <v>93</v>
      </c>
      <c r="E68" s="1" t="s">
        <v>97</v>
      </c>
      <c r="F68" s="1" t="s">
        <v>31</v>
      </c>
      <c r="G68" s="15"/>
      <c r="H68" s="109"/>
      <c r="I68" s="109"/>
    </row>
    <row r="69" spans="1:9" s="3" customFormat="1">
      <c r="A69" s="88"/>
      <c r="B69" s="103" t="s">
        <v>23</v>
      </c>
      <c r="C69" s="36" t="s">
        <v>25</v>
      </c>
      <c r="D69" s="36"/>
      <c r="E69" s="36"/>
      <c r="F69" s="36"/>
      <c r="G69" s="37">
        <f>G80+G86+G70</f>
        <v>54212.799999999988</v>
      </c>
      <c r="H69" s="63">
        <f t="shared" ref="H69:I69" si="21">H80+H86+H70</f>
        <v>32218.6</v>
      </c>
      <c r="I69" s="63">
        <f t="shared" si="21"/>
        <v>51692.4</v>
      </c>
    </row>
    <row r="70" spans="1:9" s="3" customFormat="1">
      <c r="A70" s="88"/>
      <c r="B70" s="103" t="s">
        <v>241</v>
      </c>
      <c r="C70" s="101" t="s">
        <v>25</v>
      </c>
      <c r="D70" s="101" t="s">
        <v>42</v>
      </c>
      <c r="E70" s="101"/>
      <c r="F70" s="97"/>
      <c r="G70" s="63">
        <f>SUM(G75)</f>
        <v>4358.2</v>
      </c>
      <c r="H70" s="63">
        <f t="shared" ref="H70:I70" si="22">SUM(H75)</f>
        <v>4358.3999999999996</v>
      </c>
      <c r="I70" s="63">
        <f t="shared" si="22"/>
        <v>4260.8999999999996</v>
      </c>
    </row>
    <row r="71" spans="1:9" s="3" customFormat="1" ht="62.4" hidden="1">
      <c r="A71" s="88"/>
      <c r="B71" s="96" t="s">
        <v>83</v>
      </c>
      <c r="C71" s="102" t="s">
        <v>25</v>
      </c>
      <c r="D71" s="102" t="s">
        <v>42</v>
      </c>
      <c r="E71" s="102" t="s">
        <v>66</v>
      </c>
      <c r="F71" s="104"/>
      <c r="G71" s="63"/>
      <c r="H71" s="63"/>
      <c r="I71" s="63"/>
    </row>
    <row r="72" spans="1:9" s="3" customFormat="1" ht="46.8" hidden="1">
      <c r="A72" s="88"/>
      <c r="B72" s="96" t="s">
        <v>76</v>
      </c>
      <c r="C72" s="99" t="s">
        <v>25</v>
      </c>
      <c r="D72" s="99" t="s">
        <v>42</v>
      </c>
      <c r="E72" s="100" t="s">
        <v>0</v>
      </c>
      <c r="F72" s="97"/>
      <c r="G72" s="63"/>
      <c r="H72" s="63"/>
      <c r="I72" s="63"/>
    </row>
    <row r="73" spans="1:9" s="3" customFormat="1" ht="31.2" hidden="1">
      <c r="A73" s="88"/>
      <c r="B73" s="98" t="s">
        <v>242</v>
      </c>
      <c r="C73" s="99" t="s">
        <v>25</v>
      </c>
      <c r="D73" s="99" t="s">
        <v>42</v>
      </c>
      <c r="E73" s="100" t="s">
        <v>244</v>
      </c>
      <c r="F73" s="97"/>
      <c r="G73" s="63"/>
      <c r="H73" s="63"/>
      <c r="I73" s="63"/>
    </row>
    <row r="74" spans="1:9" s="3" customFormat="1" ht="46.8" hidden="1">
      <c r="A74" s="88"/>
      <c r="B74" s="98" t="s">
        <v>243</v>
      </c>
      <c r="C74" s="99" t="s">
        <v>25</v>
      </c>
      <c r="D74" s="99" t="s">
        <v>42</v>
      </c>
      <c r="E74" s="99" t="s">
        <v>245</v>
      </c>
      <c r="F74" s="99" t="s">
        <v>31</v>
      </c>
      <c r="G74" s="63"/>
      <c r="H74" s="63"/>
      <c r="I74" s="63"/>
    </row>
    <row r="75" spans="1:9" s="3" customFormat="1">
      <c r="A75" s="88"/>
      <c r="B75" s="103" t="s">
        <v>246</v>
      </c>
      <c r="C75" s="104" t="s">
        <v>25</v>
      </c>
      <c r="D75" s="104" t="s">
        <v>28</v>
      </c>
      <c r="E75" s="99"/>
      <c r="F75" s="99"/>
      <c r="G75" s="63">
        <f>SUM(G76)</f>
        <v>4358.2</v>
      </c>
      <c r="H75" s="63">
        <f t="shared" ref="H75:I78" si="23">SUM(H76)</f>
        <v>4358.3999999999996</v>
      </c>
      <c r="I75" s="63">
        <f t="shared" si="23"/>
        <v>4260.8999999999996</v>
      </c>
    </row>
    <row r="76" spans="1:9" s="3" customFormat="1" ht="62.4">
      <c r="A76" s="88"/>
      <c r="B76" s="96" t="s">
        <v>83</v>
      </c>
      <c r="C76" s="102" t="s">
        <v>25</v>
      </c>
      <c r="D76" s="102" t="s">
        <v>28</v>
      </c>
      <c r="E76" s="105" t="s">
        <v>66</v>
      </c>
      <c r="F76" s="99"/>
      <c r="G76" s="63">
        <f>SUM(G77)</f>
        <v>4358.2</v>
      </c>
      <c r="H76" s="63">
        <f t="shared" si="23"/>
        <v>4358.3999999999996</v>
      </c>
      <c r="I76" s="63">
        <f t="shared" si="23"/>
        <v>4260.8999999999996</v>
      </c>
    </row>
    <row r="77" spans="1:9" s="3" customFormat="1" ht="46.8">
      <c r="A77" s="88"/>
      <c r="B77" s="96" t="s">
        <v>76</v>
      </c>
      <c r="C77" s="102" t="s">
        <v>25</v>
      </c>
      <c r="D77" s="102" t="s">
        <v>28</v>
      </c>
      <c r="E77" s="106" t="s">
        <v>0</v>
      </c>
      <c r="F77" s="99"/>
      <c r="G77" s="63">
        <f>SUM(G78)</f>
        <v>4358.2</v>
      </c>
      <c r="H77" s="63">
        <f t="shared" si="23"/>
        <v>4358.3999999999996</v>
      </c>
      <c r="I77" s="63">
        <f t="shared" si="23"/>
        <v>4260.8999999999996</v>
      </c>
    </row>
    <row r="78" spans="1:9" s="3" customFormat="1" ht="31.2">
      <c r="A78" s="88"/>
      <c r="B78" s="98" t="s">
        <v>247</v>
      </c>
      <c r="C78" s="102" t="s">
        <v>25</v>
      </c>
      <c r="D78" s="102" t="s">
        <v>28</v>
      </c>
      <c r="E78" s="141" t="s">
        <v>269</v>
      </c>
      <c r="F78" s="99"/>
      <c r="G78" s="63">
        <f>SUM(G79)</f>
        <v>4358.2</v>
      </c>
      <c r="H78" s="63">
        <f t="shared" si="23"/>
        <v>4358.3999999999996</v>
      </c>
      <c r="I78" s="63">
        <f t="shared" si="23"/>
        <v>4260.8999999999996</v>
      </c>
    </row>
    <row r="79" spans="1:9" s="3" customFormat="1" ht="46.8">
      <c r="A79" s="88"/>
      <c r="B79" s="98" t="s">
        <v>270</v>
      </c>
      <c r="C79" s="102" t="s">
        <v>25</v>
      </c>
      <c r="D79" s="102" t="s">
        <v>28</v>
      </c>
      <c r="E79" s="141" t="s">
        <v>268</v>
      </c>
      <c r="F79" s="141" t="s">
        <v>31</v>
      </c>
      <c r="G79" s="134">
        <f>987.7+3370.5</f>
        <v>4358.2</v>
      </c>
      <c r="H79" s="134">
        <f>997.7+3360.7</f>
        <v>4358.3999999999996</v>
      </c>
      <c r="I79" s="134">
        <f>910.2+3350.7</f>
        <v>4260.8999999999996</v>
      </c>
    </row>
    <row r="80" spans="1:9" s="3" customFormat="1">
      <c r="A80" s="88"/>
      <c r="B80" s="103" t="s">
        <v>57</v>
      </c>
      <c r="C80" s="36" t="s">
        <v>25</v>
      </c>
      <c r="D80" s="36" t="s">
        <v>29</v>
      </c>
      <c r="E80" s="36"/>
      <c r="F80" s="36"/>
      <c r="G80" s="37">
        <f>G81</f>
        <v>49745.399999999994</v>
      </c>
      <c r="H80" s="63">
        <f t="shared" ref="H80:I82" si="24">H81</f>
        <v>27860.2</v>
      </c>
      <c r="I80" s="63">
        <f t="shared" si="24"/>
        <v>47431.5</v>
      </c>
    </row>
    <row r="81" spans="1:9" s="3" customFormat="1" ht="62.4">
      <c r="A81" s="88"/>
      <c r="B81" s="96" t="s">
        <v>83</v>
      </c>
      <c r="C81" s="1" t="s">
        <v>25</v>
      </c>
      <c r="D81" s="1" t="s">
        <v>29</v>
      </c>
      <c r="E81" s="18" t="s">
        <v>66</v>
      </c>
      <c r="F81" s="1"/>
      <c r="G81" s="15">
        <f>G82</f>
        <v>49745.399999999994</v>
      </c>
      <c r="H81" s="109">
        <f t="shared" si="24"/>
        <v>27860.2</v>
      </c>
      <c r="I81" s="109">
        <f t="shared" si="24"/>
        <v>47431.5</v>
      </c>
    </row>
    <row r="82" spans="1:9" s="3" customFormat="1" ht="49.5" customHeight="1">
      <c r="A82" s="88"/>
      <c r="B82" s="96" t="s">
        <v>76</v>
      </c>
      <c r="C82" s="1" t="s">
        <v>25</v>
      </c>
      <c r="D82" s="1" t="s">
        <v>29</v>
      </c>
      <c r="E82" s="18" t="s">
        <v>0</v>
      </c>
      <c r="F82" s="1"/>
      <c r="G82" s="15">
        <f>G83</f>
        <v>49745.399999999994</v>
      </c>
      <c r="H82" s="109">
        <f t="shared" si="24"/>
        <v>27860.2</v>
      </c>
      <c r="I82" s="109">
        <f t="shared" si="24"/>
        <v>47431.5</v>
      </c>
    </row>
    <row r="83" spans="1:9" s="3" customFormat="1" ht="19.5" customHeight="1">
      <c r="A83" s="88"/>
      <c r="B83" s="138" t="s">
        <v>100</v>
      </c>
      <c r="C83" s="1" t="s">
        <v>25</v>
      </c>
      <c r="D83" s="1" t="s">
        <v>29</v>
      </c>
      <c r="E83" s="82" t="s">
        <v>232</v>
      </c>
      <c r="F83" s="1"/>
      <c r="G83" s="15">
        <f>G85+G84</f>
        <v>49745.399999999994</v>
      </c>
      <c r="H83" s="120">
        <f t="shared" ref="H83:I83" si="25">H85+H84</f>
        <v>27860.2</v>
      </c>
      <c r="I83" s="120">
        <f t="shared" si="25"/>
        <v>47431.5</v>
      </c>
    </row>
    <row r="84" spans="1:9" s="3" customFormat="1" ht="51" customHeight="1">
      <c r="A84" s="88"/>
      <c r="B84" s="96" t="s">
        <v>184</v>
      </c>
      <c r="C84" s="80" t="s">
        <v>25</v>
      </c>
      <c r="D84" s="80" t="s">
        <v>29</v>
      </c>
      <c r="E84" s="80" t="s">
        <v>233</v>
      </c>
      <c r="F84" s="80" t="s">
        <v>31</v>
      </c>
      <c r="G84" s="134">
        <f>653.6+43693.2</f>
        <v>44346.799999999996</v>
      </c>
      <c r="H84" s="134">
        <f>21.5+21461.2</f>
        <v>21482.7</v>
      </c>
      <c r="I84" s="134">
        <f>41+40901</f>
        <v>40942</v>
      </c>
    </row>
    <row r="85" spans="1:9" s="3" customFormat="1" ht="49.5" customHeight="1">
      <c r="A85" s="88"/>
      <c r="B85" s="96" t="s">
        <v>184</v>
      </c>
      <c r="C85" s="1" t="s">
        <v>25</v>
      </c>
      <c r="D85" s="1" t="s">
        <v>29</v>
      </c>
      <c r="E85" s="1" t="s">
        <v>98</v>
      </c>
      <c r="F85" s="1" t="s">
        <v>31</v>
      </c>
      <c r="G85" s="134">
        <v>5398.6</v>
      </c>
      <c r="H85" s="134">
        <v>6377.5</v>
      </c>
      <c r="I85" s="134">
        <v>6489.5</v>
      </c>
    </row>
    <row r="86" spans="1:9" s="3" customFormat="1" ht="20.25" customHeight="1">
      <c r="A86" s="88"/>
      <c r="B86" s="103" t="s">
        <v>35</v>
      </c>
      <c r="C86" s="36" t="s">
        <v>25</v>
      </c>
      <c r="D86" s="36">
        <v>12</v>
      </c>
      <c r="E86" s="36"/>
      <c r="F86" s="36"/>
      <c r="G86" s="37">
        <f t="shared" ref="G86:I86" si="26">G87+G91</f>
        <v>109.2</v>
      </c>
      <c r="H86" s="63">
        <f t="shared" si="26"/>
        <v>0</v>
      </c>
      <c r="I86" s="63">
        <f t="shared" si="26"/>
        <v>0</v>
      </c>
    </row>
    <row r="87" spans="1:9" s="3" customFormat="1" ht="69.75" customHeight="1">
      <c r="A87" s="88"/>
      <c r="B87" s="138" t="s">
        <v>99</v>
      </c>
      <c r="C87" s="1" t="s">
        <v>25</v>
      </c>
      <c r="D87" s="1">
        <v>12</v>
      </c>
      <c r="E87" s="13" t="s">
        <v>61</v>
      </c>
      <c r="F87" s="4"/>
      <c r="G87" s="16">
        <f>G88</f>
        <v>31.2</v>
      </c>
      <c r="H87" s="16">
        <f t="shared" ref="H87:I89" si="27">H88</f>
        <v>0</v>
      </c>
      <c r="I87" s="16">
        <f t="shared" si="27"/>
        <v>0</v>
      </c>
    </row>
    <row r="88" spans="1:9" s="3" customFormat="1" ht="31.2">
      <c r="A88" s="88"/>
      <c r="B88" s="96" t="s">
        <v>101</v>
      </c>
      <c r="C88" s="1" t="s">
        <v>25</v>
      </c>
      <c r="D88" s="1" t="s">
        <v>60</v>
      </c>
      <c r="E88" s="13" t="s">
        <v>62</v>
      </c>
      <c r="F88" s="5"/>
      <c r="G88" s="16">
        <f>G89</f>
        <v>31.2</v>
      </c>
      <c r="H88" s="16">
        <f t="shared" si="27"/>
        <v>0</v>
      </c>
      <c r="I88" s="16">
        <f t="shared" si="27"/>
        <v>0</v>
      </c>
    </row>
    <row r="89" spans="1:9" s="3" customFormat="1" ht="34.5" customHeight="1">
      <c r="A89" s="88"/>
      <c r="B89" s="149" t="s">
        <v>185</v>
      </c>
      <c r="C89" s="1" t="s">
        <v>25</v>
      </c>
      <c r="D89" s="1" t="s">
        <v>60</v>
      </c>
      <c r="E89" s="13" t="s">
        <v>63</v>
      </c>
      <c r="F89" s="5"/>
      <c r="G89" s="16">
        <f>G90</f>
        <v>31.2</v>
      </c>
      <c r="H89" s="16">
        <f t="shared" si="27"/>
        <v>0</v>
      </c>
      <c r="I89" s="16">
        <f t="shared" si="27"/>
        <v>0</v>
      </c>
    </row>
    <row r="90" spans="1:9" s="3" customFormat="1" ht="46.8">
      <c r="A90" s="88"/>
      <c r="B90" s="148" t="s">
        <v>186</v>
      </c>
      <c r="C90" s="1" t="s">
        <v>25</v>
      </c>
      <c r="D90" s="1" t="s">
        <v>60</v>
      </c>
      <c r="E90" s="13" t="s">
        <v>64</v>
      </c>
      <c r="F90" s="17">
        <v>500</v>
      </c>
      <c r="G90" s="113">
        <v>31.2</v>
      </c>
      <c r="H90" s="113">
        <v>0</v>
      </c>
      <c r="I90" s="113">
        <v>0</v>
      </c>
    </row>
    <row r="91" spans="1:9" s="3" customFormat="1" ht="62.4">
      <c r="A91" s="88"/>
      <c r="B91" s="96" t="s">
        <v>83</v>
      </c>
      <c r="C91" s="1" t="s">
        <v>25</v>
      </c>
      <c r="D91" s="1">
        <v>12</v>
      </c>
      <c r="E91" s="18" t="s">
        <v>66</v>
      </c>
      <c r="F91" s="1"/>
      <c r="G91" s="15">
        <f>G92</f>
        <v>78</v>
      </c>
      <c r="H91" s="109">
        <f t="shared" ref="H91:I91" si="28">H92</f>
        <v>0</v>
      </c>
      <c r="I91" s="109">
        <f t="shared" si="28"/>
        <v>0</v>
      </c>
    </row>
    <row r="92" spans="1:9" s="3" customFormat="1">
      <c r="A92" s="88"/>
      <c r="B92" s="96" t="s">
        <v>1</v>
      </c>
      <c r="C92" s="1" t="s">
        <v>25</v>
      </c>
      <c r="D92" s="1">
        <v>12</v>
      </c>
      <c r="E92" s="1" t="s">
        <v>3</v>
      </c>
      <c r="F92" s="1"/>
      <c r="G92" s="15">
        <f>G93+G95+G97</f>
        <v>78</v>
      </c>
      <c r="H92" s="109">
        <f t="shared" ref="H92:I92" si="29">H93+H95+H97</f>
        <v>0</v>
      </c>
      <c r="I92" s="109">
        <f t="shared" si="29"/>
        <v>0</v>
      </c>
    </row>
    <row r="93" spans="1:9" s="3" customFormat="1" ht="31.2" hidden="1">
      <c r="A93" s="88"/>
      <c r="B93" s="138" t="s">
        <v>102</v>
      </c>
      <c r="C93" s="1" t="s">
        <v>25</v>
      </c>
      <c r="D93" s="1">
        <v>12</v>
      </c>
      <c r="E93" s="1" t="s">
        <v>103</v>
      </c>
      <c r="F93" s="1"/>
      <c r="G93" s="15">
        <f t="shared" ref="G93:I93" si="30">G94</f>
        <v>0</v>
      </c>
      <c r="H93" s="109">
        <f t="shared" si="30"/>
        <v>0</v>
      </c>
      <c r="I93" s="109">
        <f t="shared" si="30"/>
        <v>0</v>
      </c>
    </row>
    <row r="94" spans="1:9" s="3" customFormat="1" ht="47.25" hidden="1" customHeight="1">
      <c r="A94" s="88"/>
      <c r="B94" s="96" t="s">
        <v>105</v>
      </c>
      <c r="C94" s="1" t="s">
        <v>25</v>
      </c>
      <c r="D94" s="1">
        <v>12</v>
      </c>
      <c r="E94" s="1" t="s">
        <v>104</v>
      </c>
      <c r="F94" s="1" t="s">
        <v>31</v>
      </c>
      <c r="G94" s="114"/>
      <c r="H94" s="114"/>
      <c r="I94" s="114"/>
    </row>
    <row r="95" spans="1:9" s="3" customFormat="1" ht="64.5" customHeight="1">
      <c r="A95" s="88"/>
      <c r="B95" s="138" t="s">
        <v>2</v>
      </c>
      <c r="C95" s="1" t="s">
        <v>25</v>
      </c>
      <c r="D95" s="2" t="s">
        <v>60</v>
      </c>
      <c r="E95" s="1" t="s">
        <v>146</v>
      </c>
      <c r="F95" s="1"/>
      <c r="G95" s="15">
        <f>G96</f>
        <v>41.6</v>
      </c>
      <c r="H95" s="109">
        <f t="shared" ref="H95:I95" si="31">H96</f>
        <v>0</v>
      </c>
      <c r="I95" s="109">
        <f t="shared" si="31"/>
        <v>0</v>
      </c>
    </row>
    <row r="96" spans="1:9" s="3" customFormat="1" ht="37.5" customHeight="1">
      <c r="A96" s="88"/>
      <c r="B96" s="148" t="s">
        <v>187</v>
      </c>
      <c r="C96" s="1" t="s">
        <v>25</v>
      </c>
      <c r="D96" s="2" t="s">
        <v>60</v>
      </c>
      <c r="E96" s="1" t="s">
        <v>145</v>
      </c>
      <c r="F96" s="49" t="s">
        <v>34</v>
      </c>
      <c r="G96" s="134">
        <v>41.6</v>
      </c>
      <c r="H96" s="134">
        <v>0</v>
      </c>
      <c r="I96" s="134">
        <v>0</v>
      </c>
    </row>
    <row r="97" spans="1:9" s="3" customFormat="1" ht="67.5" customHeight="1">
      <c r="A97" s="88"/>
      <c r="B97" s="138" t="s">
        <v>188</v>
      </c>
      <c r="C97" s="70" t="s">
        <v>25</v>
      </c>
      <c r="D97" s="70">
        <v>12</v>
      </c>
      <c r="E97" s="62" t="s">
        <v>190</v>
      </c>
      <c r="F97" s="68"/>
      <c r="G97" s="69">
        <f>G98</f>
        <v>36.4</v>
      </c>
      <c r="H97" s="109">
        <f t="shared" ref="H97:I97" si="32">H98</f>
        <v>0</v>
      </c>
      <c r="I97" s="109">
        <f t="shared" si="32"/>
        <v>0</v>
      </c>
    </row>
    <row r="98" spans="1:9" s="3" customFormat="1" ht="48" customHeight="1">
      <c r="A98" s="88"/>
      <c r="B98" s="96" t="s">
        <v>189</v>
      </c>
      <c r="C98" s="1" t="s">
        <v>25</v>
      </c>
      <c r="D98" s="1">
        <v>12</v>
      </c>
      <c r="E98" s="49" t="s">
        <v>156</v>
      </c>
      <c r="F98" s="1" t="s">
        <v>34</v>
      </c>
      <c r="G98" s="134">
        <v>36.4</v>
      </c>
      <c r="H98" s="134">
        <v>0</v>
      </c>
      <c r="I98" s="134">
        <v>0</v>
      </c>
    </row>
    <row r="99" spans="1:9" s="3" customFormat="1">
      <c r="A99" s="88"/>
      <c r="B99" s="103" t="s">
        <v>36</v>
      </c>
      <c r="C99" s="36" t="s">
        <v>26</v>
      </c>
      <c r="D99" s="36"/>
      <c r="E99" s="36"/>
      <c r="F99" s="36"/>
      <c r="G99" s="37">
        <f>G100+G112+G124+G165</f>
        <v>22557.3</v>
      </c>
      <c r="H99" s="63">
        <f>H100+H112+H124+H165</f>
        <v>24670.100000000002</v>
      </c>
      <c r="I99" s="63">
        <f>I100+I112+I124+I165</f>
        <v>18579.099999999999</v>
      </c>
    </row>
    <row r="100" spans="1:9" s="3" customFormat="1" outlineLevel="1">
      <c r="A100" s="88"/>
      <c r="B100" s="103" t="s">
        <v>59</v>
      </c>
      <c r="C100" s="36" t="s">
        <v>26</v>
      </c>
      <c r="D100" s="36" t="s">
        <v>42</v>
      </c>
      <c r="E100" s="36"/>
      <c r="F100" s="36"/>
      <c r="G100" s="37">
        <f>G101</f>
        <v>237.4</v>
      </c>
      <c r="H100" s="63">
        <f t="shared" ref="H100:I100" si="33">H101</f>
        <v>2244.5</v>
      </c>
      <c r="I100" s="63">
        <f t="shared" si="33"/>
        <v>237.4</v>
      </c>
    </row>
    <row r="101" spans="1:9" s="3" customFormat="1" ht="62.25" customHeight="1" outlineLevel="1">
      <c r="A101" s="88"/>
      <c r="B101" s="96" t="s">
        <v>83</v>
      </c>
      <c r="C101" s="1" t="s">
        <v>26</v>
      </c>
      <c r="D101" s="1" t="s">
        <v>42</v>
      </c>
      <c r="E101" s="18" t="s">
        <v>66</v>
      </c>
      <c r="F101" s="1"/>
      <c r="G101" s="15">
        <f t="shared" ref="G101:I101" si="34">G102</f>
        <v>237.4</v>
      </c>
      <c r="H101" s="109">
        <f t="shared" si="34"/>
        <v>2244.5</v>
      </c>
      <c r="I101" s="109">
        <f t="shared" si="34"/>
        <v>237.4</v>
      </c>
    </row>
    <row r="102" spans="1:9" s="3" customFormat="1" ht="50.25" customHeight="1" outlineLevel="1">
      <c r="A102" s="88"/>
      <c r="B102" s="96" t="s">
        <v>76</v>
      </c>
      <c r="C102" s="1" t="s">
        <v>26</v>
      </c>
      <c r="D102" s="1" t="s">
        <v>42</v>
      </c>
      <c r="E102" s="18" t="s">
        <v>0</v>
      </c>
      <c r="F102" s="1"/>
      <c r="G102" s="15">
        <f>G103+G108</f>
        <v>237.4</v>
      </c>
      <c r="H102" s="109">
        <f t="shared" ref="H102:I102" si="35">H103+H108</f>
        <v>2244.5</v>
      </c>
      <c r="I102" s="109">
        <f t="shared" si="35"/>
        <v>237.4</v>
      </c>
    </row>
    <row r="103" spans="1:9" s="3" customFormat="1" ht="34.5" customHeight="1" outlineLevel="1">
      <c r="A103" s="88"/>
      <c r="B103" s="138" t="s">
        <v>106</v>
      </c>
      <c r="C103" s="1" t="s">
        <v>26</v>
      </c>
      <c r="D103" s="1" t="s">
        <v>42</v>
      </c>
      <c r="E103" s="18" t="s">
        <v>107</v>
      </c>
      <c r="F103" s="1"/>
      <c r="G103" s="15">
        <f>G104</f>
        <v>237.4</v>
      </c>
      <c r="H103" s="109">
        <f t="shared" ref="H103:I103" si="36">H104</f>
        <v>237.4</v>
      </c>
      <c r="I103" s="109">
        <f t="shared" si="36"/>
        <v>237.4</v>
      </c>
    </row>
    <row r="104" spans="1:9" s="3" customFormat="1" ht="51" customHeight="1" outlineLevel="1">
      <c r="A104" s="88"/>
      <c r="B104" s="96" t="s">
        <v>194</v>
      </c>
      <c r="C104" s="1" t="s">
        <v>26</v>
      </c>
      <c r="D104" s="1" t="s">
        <v>42</v>
      </c>
      <c r="E104" s="79" t="s">
        <v>220</v>
      </c>
      <c r="F104" s="49" t="s">
        <v>31</v>
      </c>
      <c r="G104" s="134">
        <v>237.4</v>
      </c>
      <c r="H104" s="134">
        <v>237.4</v>
      </c>
      <c r="I104" s="134">
        <v>237.4</v>
      </c>
    </row>
    <row r="105" spans="1:9" s="3" customFormat="1" ht="33" hidden="1" customHeight="1" outlineLevel="1">
      <c r="A105" s="88"/>
      <c r="B105" s="96" t="s">
        <v>239</v>
      </c>
      <c r="C105" s="92" t="s">
        <v>26</v>
      </c>
      <c r="D105" s="92" t="s">
        <v>42</v>
      </c>
      <c r="E105" s="93" t="s">
        <v>236</v>
      </c>
      <c r="F105" s="90"/>
      <c r="G105" s="91"/>
      <c r="H105" s="109"/>
      <c r="I105" s="109"/>
    </row>
    <row r="106" spans="1:9" s="3" customFormat="1" ht="51" hidden="1" customHeight="1" outlineLevel="1">
      <c r="A106" s="88"/>
      <c r="B106" s="96" t="s">
        <v>240</v>
      </c>
      <c r="C106" s="92" t="s">
        <v>26</v>
      </c>
      <c r="D106" s="92" t="s">
        <v>42</v>
      </c>
      <c r="E106" s="93" t="s">
        <v>237</v>
      </c>
      <c r="F106" s="92" t="s">
        <v>24</v>
      </c>
      <c r="G106" s="91"/>
      <c r="H106" s="109"/>
      <c r="I106" s="109"/>
    </row>
    <row r="107" spans="1:9" s="3" customFormat="1" ht="51" hidden="1" customHeight="1" outlineLevel="1">
      <c r="A107" s="88"/>
      <c r="B107" s="96" t="s">
        <v>240</v>
      </c>
      <c r="C107" s="92" t="s">
        <v>26</v>
      </c>
      <c r="D107" s="92" t="s">
        <v>42</v>
      </c>
      <c r="E107" s="93" t="s">
        <v>238</v>
      </c>
      <c r="F107" s="92" t="s">
        <v>24</v>
      </c>
      <c r="G107" s="91"/>
      <c r="H107" s="109"/>
      <c r="I107" s="109"/>
    </row>
    <row r="108" spans="1:9" s="3" customFormat="1" ht="34.5" customHeight="1" outlineLevel="1">
      <c r="A108" s="88"/>
      <c r="B108" s="96" t="s">
        <v>239</v>
      </c>
      <c r="C108" s="49" t="s">
        <v>26</v>
      </c>
      <c r="D108" s="49" t="s">
        <v>42</v>
      </c>
      <c r="E108" s="145" t="s">
        <v>236</v>
      </c>
      <c r="F108" s="1"/>
      <c r="G108" s="15">
        <f>G109+G110+G111</f>
        <v>0</v>
      </c>
      <c r="H108" s="109">
        <f>H110+H111</f>
        <v>2007.1</v>
      </c>
      <c r="I108" s="109">
        <f t="shared" ref="I108" si="37">I111</f>
        <v>0</v>
      </c>
    </row>
    <row r="109" spans="1:9" s="3" customFormat="1" ht="52.5" hidden="1" customHeight="1" outlineLevel="1">
      <c r="A109" s="88"/>
      <c r="B109" s="96"/>
      <c r="C109" s="105"/>
      <c r="D109" s="105"/>
      <c r="E109" s="106"/>
      <c r="F109" s="105"/>
      <c r="G109" s="119"/>
      <c r="H109" s="119"/>
      <c r="I109" s="119"/>
    </row>
    <row r="110" spans="1:9" s="3" customFormat="1" ht="51.6" customHeight="1" outlineLevel="1">
      <c r="A110" s="88"/>
      <c r="B110" s="96" t="s">
        <v>212</v>
      </c>
      <c r="C110" s="105" t="s">
        <v>26</v>
      </c>
      <c r="D110" s="105" t="s">
        <v>42</v>
      </c>
      <c r="E110" s="106" t="s">
        <v>237</v>
      </c>
      <c r="F110" s="105" t="s">
        <v>24</v>
      </c>
      <c r="G110" s="119">
        <v>0</v>
      </c>
      <c r="H110" s="119">
        <v>0</v>
      </c>
      <c r="I110" s="119">
        <v>0</v>
      </c>
    </row>
    <row r="111" spans="1:9" s="3" customFormat="1" ht="70.2" customHeight="1" outlineLevel="1">
      <c r="A111" s="88"/>
      <c r="B111" s="96" t="s">
        <v>265</v>
      </c>
      <c r="C111" s="105" t="s">
        <v>26</v>
      </c>
      <c r="D111" s="105" t="s">
        <v>42</v>
      </c>
      <c r="E111" s="145" t="s">
        <v>271</v>
      </c>
      <c r="F111" s="105" t="s">
        <v>24</v>
      </c>
      <c r="G111" s="119">
        <v>0</v>
      </c>
      <c r="H111" s="134">
        <f>501.8+1505.3</f>
        <v>2007.1</v>
      </c>
      <c r="I111" s="119">
        <v>0</v>
      </c>
    </row>
    <row r="112" spans="1:9" s="3" customFormat="1" outlineLevel="1">
      <c r="A112" s="88"/>
      <c r="B112" s="150" t="s">
        <v>150</v>
      </c>
      <c r="C112" s="43" t="s">
        <v>26</v>
      </c>
      <c r="D112" s="41" t="s">
        <v>43</v>
      </c>
      <c r="E112" s="55"/>
      <c r="F112" s="45"/>
      <c r="G112" s="42">
        <f>G113</f>
        <v>3748.9</v>
      </c>
      <c r="H112" s="63">
        <f t="shared" ref="H112:I112" si="38">H113</f>
        <v>3965.7</v>
      </c>
      <c r="I112" s="63">
        <f t="shared" si="38"/>
        <v>3965.7</v>
      </c>
    </row>
    <row r="113" spans="1:9" s="3" customFormat="1" ht="64.5" customHeight="1" outlineLevel="1">
      <c r="A113" s="88"/>
      <c r="B113" s="96" t="s">
        <v>83</v>
      </c>
      <c r="C113" s="40" t="s">
        <v>26</v>
      </c>
      <c r="D113" s="38" t="s">
        <v>43</v>
      </c>
      <c r="E113" s="18" t="s">
        <v>66</v>
      </c>
      <c r="F113" s="44"/>
      <c r="G113" s="58">
        <f>G114</f>
        <v>3748.9</v>
      </c>
      <c r="H113" s="58">
        <f t="shared" ref="H112:I114" si="39">H114</f>
        <v>3965.7</v>
      </c>
      <c r="I113" s="44">
        <f t="shared" si="39"/>
        <v>3965.7</v>
      </c>
    </row>
    <row r="114" spans="1:9" s="3" customFormat="1" ht="46.8" outlineLevel="1">
      <c r="A114" s="88"/>
      <c r="B114" s="96" t="s">
        <v>76</v>
      </c>
      <c r="C114" s="40" t="s">
        <v>26</v>
      </c>
      <c r="D114" s="38" t="s">
        <v>43</v>
      </c>
      <c r="E114" s="18" t="s">
        <v>0</v>
      </c>
      <c r="F114" s="44"/>
      <c r="G114" s="58">
        <f>SUM(G115+G118+G120+G122)</f>
        <v>3748.9</v>
      </c>
      <c r="H114" s="58">
        <f t="shared" ref="H114:I114" si="40">SUM(H115+H118+H120+H122)</f>
        <v>3965.7</v>
      </c>
      <c r="I114" s="58">
        <f t="shared" si="40"/>
        <v>3965.7</v>
      </c>
    </row>
    <row r="115" spans="1:9" s="3" customFormat="1" ht="18" customHeight="1" outlineLevel="1">
      <c r="A115" s="88"/>
      <c r="B115" s="151" t="s">
        <v>151</v>
      </c>
      <c r="C115" s="40" t="s">
        <v>26</v>
      </c>
      <c r="D115" s="38" t="s">
        <v>43</v>
      </c>
      <c r="E115" s="18" t="s">
        <v>152</v>
      </c>
      <c r="F115" s="44"/>
      <c r="G115" s="58">
        <f t="shared" ref="G115:I115" si="41">G116+G117</f>
        <v>0</v>
      </c>
      <c r="H115" s="58">
        <f t="shared" si="41"/>
        <v>0</v>
      </c>
      <c r="I115" s="58">
        <f t="shared" si="41"/>
        <v>0</v>
      </c>
    </row>
    <row r="116" spans="1:9" s="3" customFormat="1" ht="48" customHeight="1" outlineLevel="1">
      <c r="A116" s="88"/>
      <c r="B116" s="96" t="s">
        <v>191</v>
      </c>
      <c r="C116" s="40" t="s">
        <v>26</v>
      </c>
      <c r="D116" s="49" t="s">
        <v>43</v>
      </c>
      <c r="E116" s="71" t="s">
        <v>193</v>
      </c>
      <c r="F116" s="44">
        <v>200</v>
      </c>
      <c r="G116" s="58">
        <v>0</v>
      </c>
      <c r="H116" s="58">
        <v>0</v>
      </c>
      <c r="I116" s="44">
        <v>0</v>
      </c>
    </row>
    <row r="117" spans="1:9" s="3" customFormat="1" ht="46.8" outlineLevel="1">
      <c r="A117" s="88"/>
      <c r="B117" s="96" t="s">
        <v>192</v>
      </c>
      <c r="C117" s="40" t="s">
        <v>26</v>
      </c>
      <c r="D117" s="1" t="s">
        <v>43</v>
      </c>
      <c r="E117" s="71" t="s">
        <v>193</v>
      </c>
      <c r="F117" s="44">
        <v>200</v>
      </c>
      <c r="G117" s="58"/>
      <c r="H117" s="58"/>
      <c r="I117" s="58"/>
    </row>
    <row r="118" spans="1:9" s="3" customFormat="1" ht="31.2" outlineLevel="1">
      <c r="A118" s="88"/>
      <c r="B118" s="138" t="s">
        <v>108</v>
      </c>
      <c r="C118" s="40" t="s">
        <v>26</v>
      </c>
      <c r="D118" s="80" t="s">
        <v>43</v>
      </c>
      <c r="E118" s="106" t="s">
        <v>109</v>
      </c>
      <c r="F118" s="44"/>
      <c r="G118" s="58">
        <f>G119</f>
        <v>0</v>
      </c>
      <c r="H118" s="58">
        <f>H119</f>
        <v>0</v>
      </c>
      <c r="I118" s="58">
        <f>I119</f>
        <v>0</v>
      </c>
    </row>
    <row r="119" spans="1:9" s="3" customFormat="1" ht="46.8" outlineLevel="1">
      <c r="A119" s="88"/>
      <c r="B119" s="96" t="s">
        <v>266</v>
      </c>
      <c r="C119" s="40" t="s">
        <v>26</v>
      </c>
      <c r="D119" s="80" t="s">
        <v>43</v>
      </c>
      <c r="E119" s="106" t="s">
        <v>267</v>
      </c>
      <c r="F119" s="44">
        <v>200</v>
      </c>
      <c r="G119" s="58">
        <v>0</v>
      </c>
      <c r="H119" s="58">
        <v>0</v>
      </c>
      <c r="I119" s="58">
        <v>0</v>
      </c>
    </row>
    <row r="120" spans="1:9" s="3" customFormat="1" ht="31.2" outlineLevel="1">
      <c r="A120" s="88"/>
      <c r="B120" s="162" t="s">
        <v>272</v>
      </c>
      <c r="C120" s="141" t="s">
        <v>26</v>
      </c>
      <c r="D120" s="141" t="s">
        <v>43</v>
      </c>
      <c r="E120" s="145" t="s">
        <v>276</v>
      </c>
      <c r="F120" s="141"/>
      <c r="G120" s="134">
        <f>SUM(G121)</f>
        <v>117</v>
      </c>
      <c r="H120" s="134">
        <f t="shared" ref="H120:I120" si="42">SUM(H121)</f>
        <v>0</v>
      </c>
      <c r="I120" s="134">
        <f t="shared" si="42"/>
        <v>0</v>
      </c>
    </row>
    <row r="121" spans="1:9" s="3" customFormat="1" ht="62.4" outlineLevel="1">
      <c r="A121" s="88"/>
      <c r="B121" s="163" t="s">
        <v>273</v>
      </c>
      <c r="C121" s="141" t="s">
        <v>26</v>
      </c>
      <c r="D121" s="141" t="s">
        <v>43</v>
      </c>
      <c r="E121" s="145" t="s">
        <v>277</v>
      </c>
      <c r="F121" s="141" t="s">
        <v>31</v>
      </c>
      <c r="G121" s="134">
        <f>2+115</f>
        <v>117</v>
      </c>
      <c r="H121" s="134">
        <v>0</v>
      </c>
      <c r="I121" s="134">
        <v>0</v>
      </c>
    </row>
    <row r="122" spans="1:9" s="3" customFormat="1" ht="124.8" outlineLevel="1">
      <c r="A122" s="88"/>
      <c r="B122" s="162" t="s">
        <v>274</v>
      </c>
      <c r="C122" s="141" t="s">
        <v>26</v>
      </c>
      <c r="D122" s="141" t="s">
        <v>43</v>
      </c>
      <c r="E122" s="145" t="s">
        <v>278</v>
      </c>
      <c r="F122" s="141"/>
      <c r="G122" s="134">
        <f>SUM(G123)</f>
        <v>3631.9</v>
      </c>
      <c r="H122" s="134">
        <f t="shared" ref="H122:I122" si="43">SUM(H123)</f>
        <v>3965.7</v>
      </c>
      <c r="I122" s="134">
        <f t="shared" si="43"/>
        <v>3965.7</v>
      </c>
    </row>
    <row r="123" spans="1:9" s="3" customFormat="1" ht="130.80000000000001" customHeight="1" outlineLevel="1">
      <c r="A123" s="88"/>
      <c r="B123" s="164" t="s">
        <v>275</v>
      </c>
      <c r="C123" s="141" t="s">
        <v>26</v>
      </c>
      <c r="D123" s="141" t="s">
        <v>43</v>
      </c>
      <c r="E123" s="145" t="s">
        <v>279</v>
      </c>
      <c r="F123" s="141" t="s">
        <v>49</v>
      </c>
      <c r="G123" s="134">
        <f>61.8+3570.1</f>
        <v>3631.9</v>
      </c>
      <c r="H123" s="134">
        <f>67.5+3898.2</f>
        <v>3965.7</v>
      </c>
      <c r="I123" s="134">
        <f>67.5+3898.2</f>
        <v>3965.7</v>
      </c>
    </row>
    <row r="124" spans="1:9" s="3" customFormat="1" ht="16.2" customHeight="1">
      <c r="A124" s="88"/>
      <c r="B124" s="158" t="s">
        <v>37</v>
      </c>
      <c r="C124" s="159" t="s">
        <v>26</v>
      </c>
      <c r="D124" s="160" t="s">
        <v>44</v>
      </c>
      <c r="F124" s="159"/>
      <c r="G124" s="161">
        <f>G125+G149</f>
        <v>18571</v>
      </c>
      <c r="H124" s="161">
        <f t="shared" ref="G124:I124" si="44">H125+H149</f>
        <v>18459.900000000001</v>
      </c>
      <c r="I124" s="161">
        <f t="shared" si="44"/>
        <v>14376</v>
      </c>
    </row>
    <row r="125" spans="1:9" s="3" customFormat="1" ht="65.25" customHeight="1">
      <c r="A125" s="88"/>
      <c r="B125" s="96" t="s">
        <v>83</v>
      </c>
      <c r="C125" s="1" t="s">
        <v>26</v>
      </c>
      <c r="D125" s="2" t="s">
        <v>44</v>
      </c>
      <c r="E125" s="18" t="s">
        <v>66</v>
      </c>
      <c r="F125" s="1"/>
      <c r="G125" s="15">
        <f>G126</f>
        <v>13570.5</v>
      </c>
      <c r="H125" s="109">
        <f t="shared" ref="H125:I125" si="45">H126</f>
        <v>12459.8</v>
      </c>
      <c r="I125" s="109">
        <f t="shared" si="45"/>
        <v>8375.9</v>
      </c>
    </row>
    <row r="126" spans="1:9" s="3" customFormat="1" ht="46.8">
      <c r="A126" s="88"/>
      <c r="B126" s="96" t="s">
        <v>76</v>
      </c>
      <c r="C126" s="1" t="s">
        <v>26</v>
      </c>
      <c r="D126" s="2" t="s">
        <v>44</v>
      </c>
      <c r="E126" s="18" t="s">
        <v>0</v>
      </c>
      <c r="F126" s="1"/>
      <c r="G126" s="15">
        <f>G127+G130+G146+G135+G138+G140+G142+G132+G145</f>
        <v>13570.5</v>
      </c>
      <c r="H126" s="137">
        <f t="shared" ref="H126:I126" si="46">H127+H130+H146+H135+H138+H140+H142+H132+H145</f>
        <v>12459.8</v>
      </c>
      <c r="I126" s="137">
        <f t="shared" si="46"/>
        <v>8375.9</v>
      </c>
    </row>
    <row r="127" spans="1:9" s="3" customFormat="1" ht="62.4">
      <c r="A127" s="88"/>
      <c r="B127" s="96" t="s">
        <v>221</v>
      </c>
      <c r="C127" s="49" t="s">
        <v>26</v>
      </c>
      <c r="D127" s="50" t="s">
        <v>44</v>
      </c>
      <c r="E127" s="50" t="s">
        <v>153</v>
      </c>
      <c r="F127" s="38"/>
      <c r="G127" s="39">
        <f>G128+G129</f>
        <v>71.2</v>
      </c>
      <c r="H127" s="109">
        <f t="shared" ref="H127:I127" si="47">H128+H129</f>
        <v>71.2</v>
      </c>
      <c r="I127" s="109">
        <f t="shared" si="47"/>
        <v>71.2</v>
      </c>
    </row>
    <row r="128" spans="1:9" s="3" customFormat="1" ht="67.5" customHeight="1">
      <c r="A128" s="88"/>
      <c r="B128" s="96" t="s">
        <v>260</v>
      </c>
      <c r="C128" s="49" t="s">
        <v>26</v>
      </c>
      <c r="D128" s="50" t="s">
        <v>44</v>
      </c>
      <c r="E128" s="95" t="s">
        <v>259</v>
      </c>
      <c r="F128" s="49" t="s">
        <v>31</v>
      </c>
      <c r="G128" s="51">
        <v>0</v>
      </c>
      <c r="H128" s="109">
        <v>0</v>
      </c>
      <c r="I128" s="109">
        <v>0</v>
      </c>
    </row>
    <row r="129" spans="1:9" s="3" customFormat="1" ht="65.25" customHeight="1">
      <c r="A129" s="88"/>
      <c r="B129" s="96" t="s">
        <v>195</v>
      </c>
      <c r="C129" s="49" t="s">
        <v>26</v>
      </c>
      <c r="D129" s="50" t="s">
        <v>44</v>
      </c>
      <c r="E129" s="50" t="s">
        <v>164</v>
      </c>
      <c r="F129" s="49" t="s">
        <v>31</v>
      </c>
      <c r="G129" s="134">
        <v>71.2</v>
      </c>
      <c r="H129" s="134">
        <v>71.2</v>
      </c>
      <c r="I129" s="134">
        <v>71.2</v>
      </c>
    </row>
    <row r="130" spans="1:9" s="3" customFormat="1" hidden="1">
      <c r="A130" s="88"/>
      <c r="B130" s="138"/>
      <c r="C130" s="1"/>
      <c r="D130" s="2"/>
      <c r="E130" s="1"/>
      <c r="F130" s="1"/>
      <c r="G130" s="15"/>
      <c r="H130" s="109"/>
      <c r="I130" s="109"/>
    </row>
    <row r="131" spans="1:9" s="3" customFormat="1" ht="15.75" hidden="1" customHeight="1">
      <c r="A131" s="88"/>
      <c r="B131" s="96"/>
      <c r="C131" s="1"/>
      <c r="D131" s="2"/>
      <c r="E131" s="49"/>
      <c r="F131" s="1"/>
      <c r="G131" s="15"/>
      <c r="H131" s="109"/>
      <c r="I131" s="109"/>
    </row>
    <row r="132" spans="1:9" s="3" customFormat="1" outlineLevel="1">
      <c r="A132" s="88"/>
      <c r="B132" s="96" t="s">
        <v>197</v>
      </c>
      <c r="C132" s="1" t="s">
        <v>26</v>
      </c>
      <c r="D132" s="2" t="s">
        <v>44</v>
      </c>
      <c r="E132" s="72" t="s">
        <v>199</v>
      </c>
      <c r="F132" s="1" t="s">
        <v>31</v>
      </c>
      <c r="G132" s="15">
        <f>G133</f>
        <v>5549.2</v>
      </c>
      <c r="H132" s="120">
        <f t="shared" ref="H132" si="48">H133</f>
        <v>5581.3</v>
      </c>
      <c r="I132" s="120">
        <f>I133+I134</f>
        <v>5804.5</v>
      </c>
    </row>
    <row r="133" spans="1:9" s="3" customFormat="1" ht="46.8" outlineLevel="1">
      <c r="A133" s="88"/>
      <c r="B133" s="148" t="s">
        <v>198</v>
      </c>
      <c r="C133" s="1" t="s">
        <v>26</v>
      </c>
      <c r="D133" s="2" t="s">
        <v>44</v>
      </c>
      <c r="E133" s="141" t="s">
        <v>235</v>
      </c>
      <c r="F133" s="1" t="s">
        <v>31</v>
      </c>
      <c r="G133" s="134">
        <f>641.7+4907.5</f>
        <v>5549.2</v>
      </c>
      <c r="H133" s="134">
        <f>673.8+4907.5</f>
        <v>5581.3</v>
      </c>
      <c r="I133" s="134">
        <f>897+4907.5</f>
        <v>5804.5</v>
      </c>
    </row>
    <row r="134" spans="1:9" s="3" customFormat="1" ht="46.8" outlineLevel="1">
      <c r="A134" s="88"/>
      <c r="B134" s="96" t="s">
        <v>198</v>
      </c>
      <c r="C134" s="80" t="s">
        <v>26</v>
      </c>
      <c r="D134" s="77" t="s">
        <v>44</v>
      </c>
      <c r="E134" s="141" t="s">
        <v>200</v>
      </c>
      <c r="F134" s="80" t="s">
        <v>31</v>
      </c>
      <c r="G134" s="83">
        <v>0</v>
      </c>
      <c r="H134" s="109">
        <v>0</v>
      </c>
      <c r="I134" s="109">
        <v>0</v>
      </c>
    </row>
    <row r="135" spans="1:9" s="19" customFormat="1" ht="31.2" outlineLevel="1">
      <c r="A135" s="89"/>
      <c r="B135" s="138" t="s">
        <v>108</v>
      </c>
      <c r="C135" s="2" t="s">
        <v>26</v>
      </c>
      <c r="D135" s="2" t="s">
        <v>44</v>
      </c>
      <c r="E135" s="2" t="s">
        <v>109</v>
      </c>
      <c r="F135" s="2"/>
      <c r="G135" s="15">
        <f>G136+G137</f>
        <v>2786.7</v>
      </c>
      <c r="H135" s="109">
        <f t="shared" ref="H135:I135" si="49">H136+H137</f>
        <v>1612.4</v>
      </c>
      <c r="I135" s="109">
        <f t="shared" si="49"/>
        <v>1912.1</v>
      </c>
    </row>
    <row r="136" spans="1:9" s="19" customFormat="1" ht="51.6" customHeight="1" outlineLevel="1">
      <c r="A136" s="89"/>
      <c r="B136" s="96" t="s">
        <v>110</v>
      </c>
      <c r="C136" s="2" t="s">
        <v>26</v>
      </c>
      <c r="D136" s="2" t="s">
        <v>44</v>
      </c>
      <c r="E136" s="50" t="s">
        <v>165</v>
      </c>
      <c r="F136" s="2" t="s">
        <v>31</v>
      </c>
      <c r="G136" s="134">
        <v>2649.7</v>
      </c>
      <c r="H136" s="134">
        <v>1612.4</v>
      </c>
      <c r="I136" s="134">
        <v>1912.1</v>
      </c>
    </row>
    <row r="137" spans="1:9" s="19" customFormat="1" ht="51.6" customHeight="1" outlineLevel="1">
      <c r="A137" s="89"/>
      <c r="B137" s="166" t="s">
        <v>110</v>
      </c>
      <c r="C137" s="95" t="s">
        <v>26</v>
      </c>
      <c r="D137" s="95" t="s">
        <v>44</v>
      </c>
      <c r="E137" s="95" t="s">
        <v>289</v>
      </c>
      <c r="F137" s="95" t="s">
        <v>31</v>
      </c>
      <c r="G137" s="134">
        <v>137</v>
      </c>
      <c r="H137" s="134">
        <v>0</v>
      </c>
      <c r="I137" s="134">
        <v>0</v>
      </c>
    </row>
    <row r="138" spans="1:9" s="19" customFormat="1" ht="51.6" customHeight="1" outlineLevel="1">
      <c r="A138" s="89"/>
      <c r="B138" s="96" t="s">
        <v>111</v>
      </c>
      <c r="C138" s="2" t="s">
        <v>26</v>
      </c>
      <c r="D138" s="2" t="s">
        <v>44</v>
      </c>
      <c r="E138" s="2" t="s">
        <v>112</v>
      </c>
      <c r="F138" s="2"/>
      <c r="G138" s="120">
        <f t="shared" ref="G138:H138" si="50">G139</f>
        <v>104</v>
      </c>
      <c r="H138" s="120">
        <f t="shared" si="50"/>
        <v>104</v>
      </c>
      <c r="I138" s="109">
        <f>I139</f>
        <v>104</v>
      </c>
    </row>
    <row r="139" spans="1:9" s="19" customFormat="1" ht="62.4" outlineLevel="1">
      <c r="A139" s="89"/>
      <c r="B139" s="96" t="s">
        <v>113</v>
      </c>
      <c r="C139" s="2" t="s">
        <v>26</v>
      </c>
      <c r="D139" s="2" t="s">
        <v>44</v>
      </c>
      <c r="E139" s="2" t="s">
        <v>114</v>
      </c>
      <c r="F139" s="2" t="s">
        <v>31</v>
      </c>
      <c r="G139" s="134">
        <v>104</v>
      </c>
      <c r="H139" s="134">
        <v>104</v>
      </c>
      <c r="I139" s="134">
        <v>104</v>
      </c>
    </row>
    <row r="140" spans="1:9" s="19" customFormat="1" ht="31.2" outlineLevel="1">
      <c r="A140" s="89"/>
      <c r="B140" s="96" t="s">
        <v>196</v>
      </c>
      <c r="C140" s="2" t="s">
        <v>26</v>
      </c>
      <c r="D140" s="2" t="s">
        <v>44</v>
      </c>
      <c r="E140" s="2" t="s">
        <v>115</v>
      </c>
      <c r="F140" s="2"/>
      <c r="G140" s="15">
        <f>G141</f>
        <v>350</v>
      </c>
      <c r="H140" s="109">
        <f t="shared" ref="H140:I140" si="51">H141</f>
        <v>350</v>
      </c>
      <c r="I140" s="109">
        <f t="shared" si="51"/>
        <v>350</v>
      </c>
    </row>
    <row r="141" spans="1:9" s="19" customFormat="1" ht="31.2" outlineLevel="1">
      <c r="A141" s="89"/>
      <c r="B141" s="96" t="s">
        <v>116</v>
      </c>
      <c r="C141" s="2" t="s">
        <v>26</v>
      </c>
      <c r="D141" s="2" t="s">
        <v>44</v>
      </c>
      <c r="E141" s="2" t="s">
        <v>117</v>
      </c>
      <c r="F141" s="2" t="s">
        <v>31</v>
      </c>
      <c r="G141" s="134">
        <v>350</v>
      </c>
      <c r="H141" s="134">
        <v>350</v>
      </c>
      <c r="I141" s="134">
        <v>350</v>
      </c>
    </row>
    <row r="142" spans="1:9" s="19" customFormat="1" ht="62.4" customHeight="1" outlineLevel="1">
      <c r="A142" s="89"/>
      <c r="B142" s="96" t="s">
        <v>118</v>
      </c>
      <c r="C142" s="2" t="s">
        <v>26</v>
      </c>
      <c r="D142" s="2" t="s">
        <v>44</v>
      </c>
      <c r="E142" s="2" t="s">
        <v>120</v>
      </c>
      <c r="F142" s="2"/>
      <c r="G142" s="15">
        <f>G143</f>
        <v>220</v>
      </c>
      <c r="H142" s="109">
        <f t="shared" ref="H142:I142" si="52">H143</f>
        <v>104.1</v>
      </c>
      <c r="I142" s="109">
        <f t="shared" si="52"/>
        <v>94.1</v>
      </c>
    </row>
    <row r="143" spans="1:9" s="19" customFormat="1" ht="81.75" customHeight="1" outlineLevel="1">
      <c r="A143" s="89"/>
      <c r="B143" s="96" t="s">
        <v>119</v>
      </c>
      <c r="C143" s="2" t="s">
        <v>26</v>
      </c>
      <c r="D143" s="2" t="s">
        <v>44</v>
      </c>
      <c r="E143" s="2" t="s">
        <v>121</v>
      </c>
      <c r="F143" s="2" t="s">
        <v>31</v>
      </c>
      <c r="G143" s="134">
        <v>220</v>
      </c>
      <c r="H143" s="134">
        <v>104.1</v>
      </c>
      <c r="I143" s="134">
        <v>94.1</v>
      </c>
    </row>
    <row r="144" spans="1:9" s="19" customFormat="1" ht="33.6" customHeight="1" outlineLevel="1">
      <c r="A144" s="89"/>
      <c r="B144" s="165" t="s">
        <v>285</v>
      </c>
      <c r="C144" s="141" t="s">
        <v>26</v>
      </c>
      <c r="D144" s="95" t="s">
        <v>44</v>
      </c>
      <c r="E144" s="141" t="s">
        <v>287</v>
      </c>
      <c r="F144" s="141"/>
      <c r="G144" s="134">
        <f>SUM(G145)</f>
        <v>102</v>
      </c>
      <c r="H144" s="134">
        <f t="shared" ref="H144:I144" si="53">SUM(H145)</f>
        <v>30</v>
      </c>
      <c r="I144" s="134">
        <f t="shared" si="53"/>
        <v>40</v>
      </c>
    </row>
    <row r="145" spans="1:9" s="19" customFormat="1" ht="49.2" customHeight="1" outlineLevel="1">
      <c r="A145" s="89"/>
      <c r="B145" s="163" t="s">
        <v>286</v>
      </c>
      <c r="C145" s="141" t="s">
        <v>26</v>
      </c>
      <c r="D145" s="95" t="s">
        <v>44</v>
      </c>
      <c r="E145" s="141" t="s">
        <v>288</v>
      </c>
      <c r="F145" s="141" t="s">
        <v>31</v>
      </c>
      <c r="G145" s="134">
        <v>102</v>
      </c>
      <c r="H145" s="134">
        <v>30</v>
      </c>
      <c r="I145" s="134">
        <v>40</v>
      </c>
    </row>
    <row r="146" spans="1:9" s="19" customFormat="1" ht="34.5" customHeight="1" outlineLevel="1">
      <c r="A146" s="89"/>
      <c r="B146" s="138" t="s">
        <v>157</v>
      </c>
      <c r="C146" s="1" t="s">
        <v>26</v>
      </c>
      <c r="D146" s="2" t="s">
        <v>44</v>
      </c>
      <c r="E146" s="49" t="s">
        <v>166</v>
      </c>
      <c r="F146" s="1"/>
      <c r="G146" s="51">
        <f>G147</f>
        <v>4387.3999999999996</v>
      </c>
      <c r="H146" s="109">
        <f t="shared" ref="H146:I146" si="54">H147</f>
        <v>4606.8</v>
      </c>
      <c r="I146" s="109">
        <f t="shared" si="54"/>
        <v>0</v>
      </c>
    </row>
    <row r="147" spans="1:9" s="19" customFormat="1" ht="49.5" customHeight="1" outlineLevel="1">
      <c r="A147" s="89"/>
      <c r="B147" s="96" t="s">
        <v>158</v>
      </c>
      <c r="C147" s="1" t="s">
        <v>26</v>
      </c>
      <c r="D147" s="2" t="s">
        <v>44</v>
      </c>
      <c r="E147" s="49" t="s">
        <v>167</v>
      </c>
      <c r="F147" s="1" t="s">
        <v>31</v>
      </c>
      <c r="G147" s="134">
        <v>4387.3999999999996</v>
      </c>
      <c r="H147" s="134">
        <v>4606.8</v>
      </c>
      <c r="I147" s="134">
        <v>0</v>
      </c>
    </row>
    <row r="148" spans="1:9" s="19" customFormat="1" ht="49.5" hidden="1" customHeight="1" outlineLevel="1">
      <c r="A148" s="89"/>
      <c r="B148" s="96" t="s">
        <v>158</v>
      </c>
      <c r="C148" s="80" t="s">
        <v>26</v>
      </c>
      <c r="D148" s="77" t="s">
        <v>44</v>
      </c>
      <c r="E148" s="80" t="s">
        <v>234</v>
      </c>
      <c r="F148" s="80" t="s">
        <v>31</v>
      </c>
      <c r="G148" s="83"/>
      <c r="H148" s="109"/>
      <c r="I148" s="109"/>
    </row>
    <row r="149" spans="1:9" s="19" customFormat="1" ht="64.2" customHeight="1" outlineLevel="1">
      <c r="A149" s="89"/>
      <c r="B149" s="96" t="s">
        <v>284</v>
      </c>
      <c r="C149" s="2" t="s">
        <v>26</v>
      </c>
      <c r="D149" s="2" t="s">
        <v>44</v>
      </c>
      <c r="E149" s="2" t="s">
        <v>125</v>
      </c>
      <c r="F149" s="2"/>
      <c r="G149" s="15">
        <f>G150</f>
        <v>5000.5</v>
      </c>
      <c r="H149" s="109">
        <f t="shared" ref="H149:I149" si="55">H150</f>
        <v>6000.1</v>
      </c>
      <c r="I149" s="109">
        <f t="shared" si="55"/>
        <v>6000.1</v>
      </c>
    </row>
    <row r="150" spans="1:9" s="19" customFormat="1" outlineLevel="1">
      <c r="A150" s="89"/>
      <c r="B150" s="96" t="s">
        <v>122</v>
      </c>
      <c r="C150" s="2" t="s">
        <v>26</v>
      </c>
      <c r="D150" s="2" t="s">
        <v>44</v>
      </c>
      <c r="E150" s="2" t="s">
        <v>126</v>
      </c>
      <c r="F150" s="2"/>
      <c r="G150" s="15">
        <f>SUM(G159+G161+G163)</f>
        <v>5000.5</v>
      </c>
      <c r="H150" s="137">
        <f t="shared" ref="H150:I150" si="56">SUM(H159+H161+H163)</f>
        <v>6000.1</v>
      </c>
      <c r="I150" s="137">
        <f t="shared" si="56"/>
        <v>6000.1</v>
      </c>
    </row>
    <row r="151" spans="1:9" s="19" customFormat="1" ht="31.2" hidden="1" outlineLevel="1">
      <c r="A151" s="89"/>
      <c r="B151" s="96" t="s">
        <v>123</v>
      </c>
      <c r="C151" s="2" t="s">
        <v>26</v>
      </c>
      <c r="D151" s="2" t="s">
        <v>44</v>
      </c>
      <c r="E151" s="2" t="s">
        <v>127</v>
      </c>
      <c r="F151" s="2"/>
      <c r="G151" s="15">
        <f>G152</f>
        <v>0</v>
      </c>
      <c r="H151" s="109">
        <f t="shared" ref="H151:I151" si="57">H152</f>
        <v>0</v>
      </c>
      <c r="I151" s="109">
        <f t="shared" si="57"/>
        <v>0</v>
      </c>
    </row>
    <row r="152" spans="1:9" s="19" customFormat="1" ht="46.8" hidden="1" outlineLevel="1">
      <c r="A152" s="89"/>
      <c r="B152" s="96" t="s">
        <v>124</v>
      </c>
      <c r="C152" s="2" t="s">
        <v>26</v>
      </c>
      <c r="D152" s="2" t="s">
        <v>44</v>
      </c>
      <c r="E152" s="95" t="s">
        <v>250</v>
      </c>
      <c r="F152" s="2" t="s">
        <v>31</v>
      </c>
      <c r="G152" s="118"/>
      <c r="H152" s="118"/>
      <c r="I152" s="118"/>
    </row>
    <row r="153" spans="1:9" s="19" customFormat="1" ht="31.2" hidden="1" outlineLevel="1">
      <c r="A153" s="89"/>
      <c r="B153" s="96" t="s">
        <v>129</v>
      </c>
      <c r="C153" s="2" t="s">
        <v>26</v>
      </c>
      <c r="D153" s="2" t="s">
        <v>44</v>
      </c>
      <c r="E153" s="50" t="s">
        <v>154</v>
      </c>
      <c r="F153" s="2"/>
      <c r="G153" s="15">
        <f t="shared" ref="G153:I153" si="58">G154</f>
        <v>0</v>
      </c>
      <c r="H153" s="109">
        <f t="shared" si="58"/>
        <v>0</v>
      </c>
      <c r="I153" s="109">
        <f t="shared" si="58"/>
        <v>0</v>
      </c>
    </row>
    <row r="154" spans="1:9" s="19" customFormat="1" ht="34.5" hidden="1" customHeight="1" outlineLevel="1">
      <c r="A154" s="89"/>
      <c r="B154" s="96" t="s">
        <v>132</v>
      </c>
      <c r="C154" s="2" t="s">
        <v>26</v>
      </c>
      <c r="D154" s="2" t="s">
        <v>44</v>
      </c>
      <c r="E154" s="95" t="s">
        <v>251</v>
      </c>
      <c r="F154" s="2" t="s">
        <v>31</v>
      </c>
      <c r="G154" s="117"/>
      <c r="H154" s="117"/>
      <c r="I154" s="117"/>
    </row>
    <row r="155" spans="1:9" s="19" customFormat="1" ht="31.2" hidden="1" outlineLevel="1">
      <c r="A155" s="89"/>
      <c r="B155" s="96" t="s">
        <v>130</v>
      </c>
      <c r="C155" s="2" t="s">
        <v>26</v>
      </c>
      <c r="D155" s="2" t="s">
        <v>44</v>
      </c>
      <c r="E155" s="2"/>
      <c r="F155" s="2"/>
      <c r="G155" s="15">
        <f t="shared" ref="G155:I155" si="59">G156</f>
        <v>0</v>
      </c>
      <c r="H155" s="109">
        <f t="shared" si="59"/>
        <v>0</v>
      </c>
      <c r="I155" s="109">
        <f t="shared" si="59"/>
        <v>0</v>
      </c>
    </row>
    <row r="156" spans="1:9" s="19" customFormat="1" ht="46.8" hidden="1" outlineLevel="1">
      <c r="A156" s="89"/>
      <c r="B156" s="96" t="s">
        <v>133</v>
      </c>
      <c r="C156" s="2" t="s">
        <v>26</v>
      </c>
      <c r="D156" s="2" t="s">
        <v>44</v>
      </c>
      <c r="E156" s="2" t="s">
        <v>128</v>
      </c>
      <c r="F156" s="2" t="s">
        <v>24</v>
      </c>
      <c r="G156" s="15"/>
      <c r="H156" s="109"/>
      <c r="I156" s="109"/>
    </row>
    <row r="157" spans="1:9" s="19" customFormat="1" ht="31.2" hidden="1" outlineLevel="1">
      <c r="A157" s="89"/>
      <c r="B157" s="96" t="s">
        <v>131</v>
      </c>
      <c r="C157" s="2" t="s">
        <v>26</v>
      </c>
      <c r="D157" s="2" t="s">
        <v>44</v>
      </c>
      <c r="E157" s="50" t="s">
        <v>155</v>
      </c>
      <c r="F157" s="2"/>
      <c r="G157" s="15">
        <f>G158</f>
        <v>0</v>
      </c>
      <c r="H157" s="109">
        <f t="shared" ref="H157:I157" si="60">H158</f>
        <v>0</v>
      </c>
      <c r="I157" s="109">
        <f t="shared" si="60"/>
        <v>0</v>
      </c>
    </row>
    <row r="158" spans="1:9" s="19" customFormat="1" ht="46.8" hidden="1" outlineLevel="1">
      <c r="A158" s="89"/>
      <c r="B158" s="96" t="s">
        <v>134</v>
      </c>
      <c r="C158" s="2" t="s">
        <v>26</v>
      </c>
      <c r="D158" s="2" t="s">
        <v>44</v>
      </c>
      <c r="E158" s="95" t="s">
        <v>252</v>
      </c>
      <c r="F158" s="2" t="s">
        <v>31</v>
      </c>
      <c r="G158" s="115"/>
      <c r="H158" s="115"/>
      <c r="I158" s="115"/>
    </row>
    <row r="159" spans="1:9" s="19" customFormat="1" ht="31.2" outlineLevel="1">
      <c r="A159" s="89"/>
      <c r="B159" s="96" t="s">
        <v>282</v>
      </c>
      <c r="C159" s="73" t="s">
        <v>26</v>
      </c>
      <c r="D159" s="73" t="s">
        <v>44</v>
      </c>
      <c r="E159" s="75" t="s">
        <v>201</v>
      </c>
      <c r="F159" s="76"/>
      <c r="G159" s="116">
        <f>SUM(G160)</f>
        <v>4800.5</v>
      </c>
      <c r="H159" s="116">
        <f t="shared" ref="H159:I159" si="61">SUM(H160)</f>
        <v>0</v>
      </c>
      <c r="I159" s="116">
        <f t="shared" si="61"/>
        <v>0</v>
      </c>
    </row>
    <row r="160" spans="1:9" s="19" customFormat="1" ht="46.8" outlineLevel="1">
      <c r="A160" s="89"/>
      <c r="B160" s="96" t="s">
        <v>281</v>
      </c>
      <c r="C160" s="77" t="s">
        <v>26</v>
      </c>
      <c r="D160" s="77" t="s">
        <v>44</v>
      </c>
      <c r="E160" s="78" t="s">
        <v>213</v>
      </c>
      <c r="F160" s="77" t="s">
        <v>31</v>
      </c>
      <c r="G160" s="116">
        <f>4800.4+0.1</f>
        <v>4800.5</v>
      </c>
      <c r="H160" s="116">
        <v>0</v>
      </c>
      <c r="I160" s="116">
        <v>0</v>
      </c>
    </row>
    <row r="161" spans="1:9" s="19" customFormat="1" outlineLevel="1">
      <c r="A161" s="89"/>
      <c r="B161" s="96" t="s">
        <v>283</v>
      </c>
      <c r="C161" s="95" t="s">
        <v>26</v>
      </c>
      <c r="D161" s="95" t="s">
        <v>44</v>
      </c>
      <c r="E161" s="78" t="s">
        <v>201</v>
      </c>
      <c r="F161" s="95"/>
      <c r="G161" s="116">
        <f>SUM(G162)</f>
        <v>0</v>
      </c>
      <c r="H161" s="116">
        <f t="shared" ref="H161:I161" si="62">SUM(H162)</f>
        <v>6000.1</v>
      </c>
      <c r="I161" s="116">
        <f t="shared" si="62"/>
        <v>6000.1</v>
      </c>
    </row>
    <row r="162" spans="1:9" s="19" customFormat="1" ht="52.2" customHeight="1" outlineLevel="1">
      <c r="A162" s="89"/>
      <c r="B162" s="96" t="s">
        <v>280</v>
      </c>
      <c r="C162" s="73" t="s">
        <v>26</v>
      </c>
      <c r="D162" s="73" t="s">
        <v>44</v>
      </c>
      <c r="E162" s="78" t="s">
        <v>213</v>
      </c>
      <c r="F162" s="74" t="s">
        <v>31</v>
      </c>
      <c r="G162" s="116">
        <v>0</v>
      </c>
      <c r="H162" s="116">
        <f>6000+0.1</f>
        <v>6000.1</v>
      </c>
      <c r="I162" s="116">
        <f>6000+0.1</f>
        <v>6000.1</v>
      </c>
    </row>
    <row r="163" spans="1:9" s="19" customFormat="1" ht="16.8" customHeight="1" outlineLevel="1">
      <c r="A163" s="89"/>
      <c r="B163" s="96" t="s">
        <v>131</v>
      </c>
      <c r="C163" s="95" t="s">
        <v>26</v>
      </c>
      <c r="D163" s="95" t="s">
        <v>44</v>
      </c>
      <c r="E163" s="95" t="s">
        <v>155</v>
      </c>
      <c r="F163" s="95"/>
      <c r="G163" s="116">
        <f>SUM(G164)</f>
        <v>200</v>
      </c>
      <c r="H163" s="116">
        <f t="shared" ref="H163:I163" si="63">SUM(H164)</f>
        <v>0</v>
      </c>
      <c r="I163" s="116">
        <f t="shared" si="63"/>
        <v>0</v>
      </c>
    </row>
    <row r="164" spans="1:9" s="19" customFormat="1" ht="44.4" customHeight="1" outlineLevel="1">
      <c r="A164" s="89"/>
      <c r="B164" s="96" t="s">
        <v>134</v>
      </c>
      <c r="C164" s="95" t="s">
        <v>26</v>
      </c>
      <c r="D164" s="95" t="s">
        <v>44</v>
      </c>
      <c r="E164" s="95" t="s">
        <v>252</v>
      </c>
      <c r="F164" s="95" t="s">
        <v>31</v>
      </c>
      <c r="G164" s="116">
        <v>200</v>
      </c>
      <c r="H164" s="116">
        <v>0</v>
      </c>
      <c r="I164" s="116">
        <v>0</v>
      </c>
    </row>
    <row r="165" spans="1:9" s="3" customFormat="1" ht="31.2" hidden="1" customHeight="1" outlineLevel="1">
      <c r="A165" s="88"/>
      <c r="B165" s="103" t="s">
        <v>38</v>
      </c>
      <c r="C165" s="1" t="s">
        <v>26</v>
      </c>
      <c r="D165" s="1" t="s">
        <v>26</v>
      </c>
      <c r="E165" s="1"/>
      <c r="F165" s="1"/>
      <c r="G165" s="15">
        <f t="shared" ref="G165:I165" si="64">G166</f>
        <v>0</v>
      </c>
      <c r="H165" s="109">
        <f t="shared" si="64"/>
        <v>0</v>
      </c>
      <c r="I165" s="109">
        <f t="shared" si="64"/>
        <v>0</v>
      </c>
    </row>
    <row r="166" spans="1:9" s="3" customFormat="1" ht="16.5" hidden="1" customHeight="1" outlineLevel="1">
      <c r="A166" s="88"/>
      <c r="B166" s="96"/>
      <c r="C166" s="1"/>
      <c r="D166" s="1"/>
      <c r="E166" s="18"/>
      <c r="F166" s="1"/>
      <c r="G166" s="15"/>
      <c r="H166" s="109"/>
      <c r="I166" s="109"/>
    </row>
    <row r="167" spans="1:9" s="3" customFormat="1">
      <c r="A167" s="88"/>
      <c r="B167" s="103" t="s">
        <v>39</v>
      </c>
      <c r="C167" s="46" t="s">
        <v>27</v>
      </c>
      <c r="D167" s="46"/>
      <c r="E167" s="46"/>
      <c r="F167" s="46"/>
      <c r="G167" s="47">
        <f>G168</f>
        <v>112.8</v>
      </c>
      <c r="H167" s="63">
        <f t="shared" ref="H167:I171" si="65">H168</f>
        <v>0</v>
      </c>
      <c r="I167" s="63">
        <f t="shared" si="65"/>
        <v>0</v>
      </c>
    </row>
    <row r="168" spans="1:9" s="3" customFormat="1">
      <c r="A168" s="88"/>
      <c r="B168" s="103" t="s">
        <v>40</v>
      </c>
      <c r="C168" s="48" t="s">
        <v>27</v>
      </c>
      <c r="D168" s="46" t="s">
        <v>27</v>
      </c>
      <c r="E168" s="46"/>
      <c r="F168" s="46"/>
      <c r="G168" s="47">
        <f>G169</f>
        <v>112.8</v>
      </c>
      <c r="H168" s="63">
        <f t="shared" si="65"/>
        <v>0</v>
      </c>
      <c r="I168" s="63">
        <f t="shared" si="65"/>
        <v>0</v>
      </c>
    </row>
    <row r="169" spans="1:9" s="3" customFormat="1" ht="66" customHeight="1">
      <c r="A169" s="88"/>
      <c r="B169" s="96" t="s">
        <v>83</v>
      </c>
      <c r="C169" s="2" t="s">
        <v>27</v>
      </c>
      <c r="D169" s="1" t="s">
        <v>27</v>
      </c>
      <c r="E169" s="18" t="s">
        <v>66</v>
      </c>
      <c r="F169" s="1"/>
      <c r="G169" s="15">
        <f>G170</f>
        <v>112.8</v>
      </c>
      <c r="H169" s="109">
        <f t="shared" si="65"/>
        <v>0</v>
      </c>
      <c r="I169" s="109">
        <f t="shared" si="65"/>
        <v>0</v>
      </c>
    </row>
    <row r="170" spans="1:9" s="3" customFormat="1" ht="31.2">
      <c r="A170" s="88"/>
      <c r="B170" s="96" t="s">
        <v>4</v>
      </c>
      <c r="C170" s="2" t="s">
        <v>27</v>
      </c>
      <c r="D170" s="1" t="s">
        <v>27</v>
      </c>
      <c r="E170" s="2" t="s">
        <v>5</v>
      </c>
      <c r="F170" s="1"/>
      <c r="G170" s="15">
        <f>G171</f>
        <v>112.8</v>
      </c>
      <c r="H170" s="109">
        <f t="shared" si="65"/>
        <v>0</v>
      </c>
      <c r="I170" s="109">
        <f t="shared" si="65"/>
        <v>0</v>
      </c>
    </row>
    <row r="171" spans="1:9" s="3" customFormat="1" ht="81.75" customHeight="1">
      <c r="A171" s="88"/>
      <c r="B171" s="138" t="s">
        <v>202</v>
      </c>
      <c r="C171" s="2" t="s">
        <v>27</v>
      </c>
      <c r="D171" s="1" t="s">
        <v>27</v>
      </c>
      <c r="E171" s="2" t="s">
        <v>148</v>
      </c>
      <c r="F171" s="1"/>
      <c r="G171" s="15">
        <f>G172</f>
        <v>112.8</v>
      </c>
      <c r="H171" s="109">
        <f t="shared" si="65"/>
        <v>0</v>
      </c>
      <c r="I171" s="109">
        <f t="shared" si="65"/>
        <v>0</v>
      </c>
    </row>
    <row r="172" spans="1:9" s="3" customFormat="1" ht="46.8">
      <c r="A172" s="88"/>
      <c r="B172" s="148" t="s">
        <v>203</v>
      </c>
      <c r="C172" s="2" t="s">
        <v>27</v>
      </c>
      <c r="D172" s="1" t="s">
        <v>27</v>
      </c>
      <c r="E172" s="1" t="s">
        <v>147</v>
      </c>
      <c r="F172" s="1" t="s">
        <v>34</v>
      </c>
      <c r="G172" s="134">
        <v>112.8</v>
      </c>
      <c r="H172" s="134">
        <v>0</v>
      </c>
      <c r="I172" s="134">
        <v>0</v>
      </c>
    </row>
    <row r="173" spans="1:9" s="3" customFormat="1">
      <c r="A173" s="88"/>
      <c r="B173" s="103" t="s">
        <v>53</v>
      </c>
      <c r="C173" s="46" t="s">
        <v>28</v>
      </c>
      <c r="D173" s="46"/>
      <c r="E173" s="46"/>
      <c r="F173" s="46"/>
      <c r="G173" s="47">
        <f>G174</f>
        <v>24058.7</v>
      </c>
      <c r="H173" s="63">
        <f t="shared" ref="H173:I175" si="66">H174</f>
        <v>24204.7</v>
      </c>
      <c r="I173" s="63">
        <f t="shared" si="66"/>
        <v>25716.9</v>
      </c>
    </row>
    <row r="174" spans="1:9" s="3" customFormat="1">
      <c r="A174" s="88"/>
      <c r="B174" s="103" t="s">
        <v>41</v>
      </c>
      <c r="C174" s="46" t="s">
        <v>28</v>
      </c>
      <c r="D174" s="46" t="s">
        <v>42</v>
      </c>
      <c r="E174" s="46"/>
      <c r="F174" s="46"/>
      <c r="G174" s="47">
        <f>G175</f>
        <v>24058.7</v>
      </c>
      <c r="H174" s="63">
        <f t="shared" si="66"/>
        <v>24204.7</v>
      </c>
      <c r="I174" s="63">
        <f t="shared" si="66"/>
        <v>25716.9</v>
      </c>
    </row>
    <row r="175" spans="1:9" s="3" customFormat="1" ht="66" customHeight="1">
      <c r="A175" s="88"/>
      <c r="B175" s="96" t="s">
        <v>83</v>
      </c>
      <c r="C175" s="1" t="s">
        <v>28</v>
      </c>
      <c r="D175" s="1" t="s">
        <v>42</v>
      </c>
      <c r="E175" s="18" t="s">
        <v>66</v>
      </c>
      <c r="F175" s="1"/>
      <c r="G175" s="15">
        <f>G176</f>
        <v>24058.7</v>
      </c>
      <c r="H175" s="109">
        <f t="shared" si="66"/>
        <v>24204.7</v>
      </c>
      <c r="I175" s="109">
        <f t="shared" si="66"/>
        <v>25716.9</v>
      </c>
    </row>
    <row r="176" spans="1:9" s="3" customFormat="1">
      <c r="A176" s="88"/>
      <c r="B176" s="96" t="s">
        <v>135</v>
      </c>
      <c r="C176" s="1" t="s">
        <v>28</v>
      </c>
      <c r="D176" s="1" t="s">
        <v>42</v>
      </c>
      <c r="E176" s="1" t="s">
        <v>6</v>
      </c>
      <c r="F176" s="1"/>
      <c r="G176" s="15">
        <f t="shared" ref="G176:I176" si="67">G177+G181+G187</f>
        <v>24058.7</v>
      </c>
      <c r="H176" s="109">
        <f t="shared" si="67"/>
        <v>24204.7</v>
      </c>
      <c r="I176" s="109">
        <f t="shared" si="67"/>
        <v>25716.9</v>
      </c>
    </row>
    <row r="177" spans="1:9" s="3" customFormat="1" ht="31.2">
      <c r="A177" s="88"/>
      <c r="B177" s="138" t="s">
        <v>136</v>
      </c>
      <c r="C177" s="1" t="s">
        <v>28</v>
      </c>
      <c r="D177" s="1" t="s">
        <v>42</v>
      </c>
      <c r="E177" s="1" t="s">
        <v>137</v>
      </c>
      <c r="F177" s="1"/>
      <c r="G177" s="15">
        <f t="shared" ref="G177:I177" si="68">G178+G179+G180</f>
        <v>8887.3000000000011</v>
      </c>
      <c r="H177" s="109">
        <f t="shared" si="68"/>
        <v>9417.7999999999993</v>
      </c>
      <c r="I177" s="109">
        <f t="shared" si="68"/>
        <v>10092.4</v>
      </c>
    </row>
    <row r="178" spans="1:9" s="3" customFormat="1" ht="78.75" customHeight="1">
      <c r="A178" s="88"/>
      <c r="B178" s="96" t="s">
        <v>204</v>
      </c>
      <c r="C178" s="1" t="s">
        <v>28</v>
      </c>
      <c r="D178" s="1" t="s">
        <v>42</v>
      </c>
      <c r="E178" s="1" t="s">
        <v>138</v>
      </c>
      <c r="F178" s="1" t="s">
        <v>30</v>
      </c>
      <c r="G178" s="134">
        <v>6038</v>
      </c>
      <c r="H178" s="134">
        <v>6581.4</v>
      </c>
      <c r="I178" s="134">
        <v>7140.8</v>
      </c>
    </row>
    <row r="179" spans="1:9" s="3" customFormat="1" ht="69.75" customHeight="1">
      <c r="A179" s="88"/>
      <c r="B179" s="96" t="s">
        <v>205</v>
      </c>
      <c r="C179" s="1" t="s">
        <v>28</v>
      </c>
      <c r="D179" s="1" t="s">
        <v>42</v>
      </c>
      <c r="E179" s="1" t="s">
        <v>138</v>
      </c>
      <c r="F179" s="1" t="s">
        <v>31</v>
      </c>
      <c r="G179" s="134">
        <v>2843.1</v>
      </c>
      <c r="H179" s="134">
        <v>2829.9</v>
      </c>
      <c r="I179" s="134">
        <v>2945</v>
      </c>
    </row>
    <row r="180" spans="1:9" s="3" customFormat="1" ht="52.5" customHeight="1">
      <c r="A180" s="88"/>
      <c r="B180" s="96" t="s">
        <v>206</v>
      </c>
      <c r="C180" s="1" t="s">
        <v>28</v>
      </c>
      <c r="D180" s="1" t="s">
        <v>42</v>
      </c>
      <c r="E180" s="1" t="s">
        <v>138</v>
      </c>
      <c r="F180" s="1" t="s">
        <v>49</v>
      </c>
      <c r="G180" s="134">
        <v>6.2</v>
      </c>
      <c r="H180" s="134">
        <v>6.5</v>
      </c>
      <c r="I180" s="134">
        <v>6.6</v>
      </c>
    </row>
    <row r="181" spans="1:9" s="3" customFormat="1" ht="33" customHeight="1">
      <c r="A181" s="88"/>
      <c r="B181" s="138" t="s">
        <v>139</v>
      </c>
      <c r="C181" s="1" t="s">
        <v>28</v>
      </c>
      <c r="D181" s="1" t="s">
        <v>42</v>
      </c>
      <c r="E181" s="1" t="s">
        <v>80</v>
      </c>
      <c r="F181" s="1"/>
      <c r="G181" s="15">
        <f>G182+G183+G184+G185+G186</f>
        <v>15171.4</v>
      </c>
      <c r="H181" s="137">
        <f t="shared" ref="H181:I181" si="69">H182+H183+H184+H185+H186</f>
        <v>14786.900000000001</v>
      </c>
      <c r="I181" s="137">
        <f t="shared" si="69"/>
        <v>15624.5</v>
      </c>
    </row>
    <row r="182" spans="1:9" s="3" customFormat="1" ht="96" customHeight="1">
      <c r="A182" s="88"/>
      <c r="B182" s="96" t="s">
        <v>207</v>
      </c>
      <c r="C182" s="1" t="s">
        <v>28</v>
      </c>
      <c r="D182" s="1" t="s">
        <v>42</v>
      </c>
      <c r="E182" s="1" t="s">
        <v>140</v>
      </c>
      <c r="F182" s="1" t="s">
        <v>30</v>
      </c>
      <c r="G182" s="134">
        <v>5220.3999999999996</v>
      </c>
      <c r="H182" s="134">
        <v>5686.3</v>
      </c>
      <c r="I182" s="134">
        <v>6169.7</v>
      </c>
    </row>
    <row r="183" spans="1:9" s="3" customFormat="1" ht="48.6" customHeight="1">
      <c r="A183" s="88"/>
      <c r="B183" s="96" t="s">
        <v>205</v>
      </c>
      <c r="C183" s="1" t="s">
        <v>28</v>
      </c>
      <c r="D183" s="1" t="s">
        <v>42</v>
      </c>
      <c r="E183" s="1" t="s">
        <v>140</v>
      </c>
      <c r="F183" s="1" t="s">
        <v>31</v>
      </c>
      <c r="G183" s="134">
        <v>9911.5</v>
      </c>
      <c r="H183" s="134">
        <v>9061.1</v>
      </c>
      <c r="I183" s="134">
        <v>9415.2999999999993</v>
      </c>
    </row>
    <row r="184" spans="1:9" s="3" customFormat="1" ht="51.75" customHeight="1">
      <c r="A184" s="88"/>
      <c r="B184" s="152" t="s">
        <v>206</v>
      </c>
      <c r="C184" s="1" t="s">
        <v>28</v>
      </c>
      <c r="D184" s="1" t="s">
        <v>42</v>
      </c>
      <c r="E184" s="1" t="s">
        <v>140</v>
      </c>
      <c r="F184" s="1" t="s">
        <v>49</v>
      </c>
      <c r="G184" s="134">
        <v>39.5</v>
      </c>
      <c r="H184" s="134">
        <v>39.5</v>
      </c>
      <c r="I184" s="134">
        <v>39.5</v>
      </c>
    </row>
    <row r="185" spans="1:9" s="3" customFormat="1" ht="66" hidden="1" customHeight="1">
      <c r="A185" s="88"/>
      <c r="B185" s="96" t="s">
        <v>261</v>
      </c>
      <c r="C185" s="135" t="s">
        <v>28</v>
      </c>
      <c r="D185" s="135" t="s">
        <v>42</v>
      </c>
      <c r="E185" s="136" t="s">
        <v>263</v>
      </c>
      <c r="F185" s="136" t="s">
        <v>31</v>
      </c>
      <c r="G185" s="134">
        <v>0</v>
      </c>
      <c r="H185" s="134">
        <v>0</v>
      </c>
      <c r="I185" s="134">
        <v>0</v>
      </c>
    </row>
    <row r="186" spans="1:9" s="3" customFormat="1" ht="82.5" hidden="1" customHeight="1" collapsed="1">
      <c r="A186" s="88"/>
      <c r="B186" s="96" t="s">
        <v>262</v>
      </c>
      <c r="C186" s="135" t="s">
        <v>28</v>
      </c>
      <c r="D186" s="135" t="s">
        <v>42</v>
      </c>
      <c r="E186" s="136" t="s">
        <v>264</v>
      </c>
      <c r="F186" s="136" t="s">
        <v>31</v>
      </c>
      <c r="G186" s="134">
        <v>0</v>
      </c>
      <c r="H186" s="134">
        <v>0</v>
      </c>
      <c r="I186" s="134">
        <v>0</v>
      </c>
    </row>
    <row r="187" spans="1:9" s="3" customFormat="1" ht="48.75" hidden="1" customHeight="1" outlineLevel="1">
      <c r="A187" s="88"/>
      <c r="B187" s="138" t="s">
        <v>81</v>
      </c>
      <c r="C187" s="1" t="s">
        <v>28</v>
      </c>
      <c r="D187" s="1" t="s">
        <v>42</v>
      </c>
      <c r="E187" s="1" t="s">
        <v>141</v>
      </c>
      <c r="F187" s="1"/>
      <c r="G187" s="15">
        <f t="shared" ref="G187:I187" si="70">SUM(G188:G191)</f>
        <v>0</v>
      </c>
      <c r="H187" s="109">
        <f t="shared" si="70"/>
        <v>0</v>
      </c>
      <c r="I187" s="109">
        <f t="shared" si="70"/>
        <v>0</v>
      </c>
    </row>
    <row r="188" spans="1:9" s="3" customFormat="1" ht="100.5" hidden="1" customHeight="1" outlineLevel="1">
      <c r="A188" s="88"/>
      <c r="B188" s="138" t="s">
        <v>208</v>
      </c>
      <c r="C188" s="1" t="s">
        <v>28</v>
      </c>
      <c r="D188" s="1" t="s">
        <v>42</v>
      </c>
      <c r="E188" s="1" t="s">
        <v>142</v>
      </c>
      <c r="F188" s="1" t="s">
        <v>31</v>
      </c>
      <c r="G188" s="15"/>
      <c r="H188" s="109"/>
      <c r="I188" s="109"/>
    </row>
    <row r="189" spans="1:9" s="3" customFormat="1" ht="51.75" hidden="1" customHeight="1" outlineLevel="1">
      <c r="A189" s="88"/>
      <c r="B189" s="138" t="s">
        <v>209</v>
      </c>
      <c r="C189" s="1" t="s">
        <v>28</v>
      </c>
      <c r="D189" s="1" t="s">
        <v>42</v>
      </c>
      <c r="E189" s="1" t="s">
        <v>142</v>
      </c>
      <c r="F189" s="1" t="s">
        <v>31</v>
      </c>
      <c r="G189" s="15"/>
      <c r="H189" s="109"/>
      <c r="I189" s="109"/>
    </row>
    <row r="190" spans="1:9" s="3" customFormat="1" hidden="1" outlineLevel="1">
      <c r="A190" s="88"/>
      <c r="B190" s="138"/>
      <c r="C190" s="1"/>
      <c r="D190" s="1"/>
      <c r="E190" s="17"/>
      <c r="F190" s="1"/>
      <c r="G190" s="15"/>
      <c r="H190" s="109"/>
      <c r="I190" s="109"/>
    </row>
    <row r="191" spans="1:9" s="3" customFormat="1" hidden="1" outlineLevel="1">
      <c r="A191" s="88"/>
      <c r="B191" s="138"/>
      <c r="C191" s="1"/>
      <c r="D191" s="1"/>
      <c r="E191" s="17"/>
      <c r="F191" s="1"/>
      <c r="G191" s="15"/>
      <c r="H191" s="109"/>
      <c r="I191" s="109"/>
    </row>
    <row r="192" spans="1:9" s="3" customFormat="1">
      <c r="A192" s="88"/>
      <c r="B192" s="103" t="s">
        <v>46</v>
      </c>
      <c r="C192" s="46" t="s">
        <v>33</v>
      </c>
      <c r="D192" s="46"/>
      <c r="E192" s="52"/>
      <c r="F192" s="52"/>
      <c r="G192" s="47">
        <f>G193</f>
        <v>913.9</v>
      </c>
      <c r="H192" s="63">
        <f t="shared" ref="H192:I196" si="71">H193</f>
        <v>950.5</v>
      </c>
      <c r="I192" s="63">
        <f t="shared" si="71"/>
        <v>988.5</v>
      </c>
    </row>
    <row r="193" spans="1:14" s="3" customFormat="1">
      <c r="A193" s="88"/>
      <c r="B193" s="103" t="s">
        <v>47</v>
      </c>
      <c r="C193" s="46">
        <v>10</v>
      </c>
      <c r="D193" s="46" t="s">
        <v>42</v>
      </c>
      <c r="E193" s="46"/>
      <c r="F193" s="46"/>
      <c r="G193" s="47">
        <f>G194</f>
        <v>913.9</v>
      </c>
      <c r="H193" s="63">
        <f t="shared" si="71"/>
        <v>950.5</v>
      </c>
      <c r="I193" s="63">
        <f t="shared" si="71"/>
        <v>988.5</v>
      </c>
    </row>
    <row r="194" spans="1:14" s="3" customFormat="1" ht="62.4">
      <c r="A194" s="88"/>
      <c r="B194" s="96" t="s">
        <v>83</v>
      </c>
      <c r="C194" s="1">
        <v>10</v>
      </c>
      <c r="D194" s="1" t="s">
        <v>42</v>
      </c>
      <c r="E194" s="18" t="s">
        <v>66</v>
      </c>
      <c r="F194" s="1"/>
      <c r="G194" s="15">
        <f>G195</f>
        <v>913.9</v>
      </c>
      <c r="H194" s="109">
        <f t="shared" si="71"/>
        <v>950.5</v>
      </c>
      <c r="I194" s="109">
        <f t="shared" si="71"/>
        <v>988.5</v>
      </c>
    </row>
    <row r="195" spans="1:14" s="3" customFormat="1" ht="31.2">
      <c r="A195" s="88"/>
      <c r="B195" s="96" t="s">
        <v>7</v>
      </c>
      <c r="C195" s="1">
        <v>10</v>
      </c>
      <c r="D195" s="1" t="s">
        <v>42</v>
      </c>
      <c r="E195" s="1" t="s">
        <v>8</v>
      </c>
      <c r="F195" s="1"/>
      <c r="G195" s="15">
        <f>G196</f>
        <v>913.9</v>
      </c>
      <c r="H195" s="109">
        <f t="shared" si="71"/>
        <v>950.5</v>
      </c>
      <c r="I195" s="109">
        <f t="shared" si="71"/>
        <v>988.5</v>
      </c>
    </row>
    <row r="196" spans="1:14" s="3" customFormat="1" ht="31.2">
      <c r="A196" s="88"/>
      <c r="B196" s="138" t="s">
        <v>222</v>
      </c>
      <c r="C196" s="1">
        <v>10</v>
      </c>
      <c r="D196" s="1" t="s">
        <v>42</v>
      </c>
      <c r="E196" s="1" t="s">
        <v>9</v>
      </c>
      <c r="F196" s="1"/>
      <c r="G196" s="15">
        <f>G197</f>
        <v>913.9</v>
      </c>
      <c r="H196" s="109">
        <f t="shared" si="71"/>
        <v>950.5</v>
      </c>
      <c r="I196" s="109">
        <f t="shared" si="71"/>
        <v>988.5</v>
      </c>
    </row>
    <row r="197" spans="1:14" s="3" customFormat="1" ht="31.2">
      <c r="A197" s="88"/>
      <c r="B197" s="96" t="s">
        <v>223</v>
      </c>
      <c r="C197" s="1">
        <v>10</v>
      </c>
      <c r="D197" s="1" t="s">
        <v>42</v>
      </c>
      <c r="E197" s="2" t="s">
        <v>10</v>
      </c>
      <c r="F197" s="1" t="s">
        <v>58</v>
      </c>
      <c r="G197" s="137">
        <v>913.9</v>
      </c>
      <c r="H197" s="137">
        <v>950.5</v>
      </c>
      <c r="I197" s="137">
        <v>988.5</v>
      </c>
    </row>
    <row r="198" spans="1:14" s="3" customFormat="1">
      <c r="A198" s="88"/>
      <c r="B198" s="103" t="s">
        <v>45</v>
      </c>
      <c r="C198" s="46" t="s">
        <v>20</v>
      </c>
      <c r="D198" s="46"/>
      <c r="E198" s="46"/>
      <c r="F198" s="46"/>
      <c r="G198" s="47">
        <f>G199</f>
        <v>254.5</v>
      </c>
      <c r="H198" s="63">
        <f t="shared" ref="H198:I201" si="72">H199</f>
        <v>0</v>
      </c>
      <c r="I198" s="63">
        <f t="shared" si="72"/>
        <v>0</v>
      </c>
    </row>
    <row r="199" spans="1:14" s="3" customFormat="1">
      <c r="A199" s="88"/>
      <c r="B199" s="103" t="s">
        <v>32</v>
      </c>
      <c r="C199" s="46" t="s">
        <v>20</v>
      </c>
      <c r="D199" s="46" t="s">
        <v>43</v>
      </c>
      <c r="E199" s="46"/>
      <c r="F199" s="46"/>
      <c r="G199" s="47">
        <f>G200</f>
        <v>254.5</v>
      </c>
      <c r="H199" s="63">
        <f t="shared" si="72"/>
        <v>0</v>
      </c>
      <c r="I199" s="63">
        <f t="shared" si="72"/>
        <v>0</v>
      </c>
    </row>
    <row r="200" spans="1:14" s="3" customFormat="1" ht="62.4">
      <c r="A200" s="88"/>
      <c r="B200" s="96" t="s">
        <v>83</v>
      </c>
      <c r="C200" s="1" t="s">
        <v>20</v>
      </c>
      <c r="D200" s="1" t="s">
        <v>43</v>
      </c>
      <c r="E200" s="18" t="s">
        <v>66</v>
      </c>
      <c r="F200" s="1"/>
      <c r="G200" s="15">
        <f>G201</f>
        <v>254.5</v>
      </c>
      <c r="H200" s="109">
        <f t="shared" si="72"/>
        <v>0</v>
      </c>
      <c r="I200" s="109">
        <f t="shared" si="72"/>
        <v>0</v>
      </c>
      <c r="L200" s="121"/>
      <c r="M200" s="121"/>
      <c r="N200" s="121"/>
    </row>
    <row r="201" spans="1:14" s="3" customFormat="1">
      <c r="A201" s="88"/>
      <c r="B201" s="96" t="s">
        <v>11</v>
      </c>
      <c r="C201" s="1" t="s">
        <v>20</v>
      </c>
      <c r="D201" s="1" t="s">
        <v>43</v>
      </c>
      <c r="E201" s="1" t="s">
        <v>12</v>
      </c>
      <c r="F201" s="1"/>
      <c r="G201" s="15">
        <f>G202</f>
        <v>254.5</v>
      </c>
      <c r="H201" s="109">
        <f t="shared" si="72"/>
        <v>0</v>
      </c>
      <c r="I201" s="109">
        <f t="shared" si="72"/>
        <v>0</v>
      </c>
    </row>
    <row r="202" spans="1:14" s="3" customFormat="1" ht="64.5" customHeight="1">
      <c r="A202" s="88"/>
      <c r="B202" s="138" t="s">
        <v>210</v>
      </c>
      <c r="C202" s="80" t="s">
        <v>20</v>
      </c>
      <c r="D202" s="80" t="s">
        <v>43</v>
      </c>
      <c r="E202" s="105" t="s">
        <v>258</v>
      </c>
      <c r="F202" s="80"/>
      <c r="G202" s="81">
        <f>G204+G203</f>
        <v>254.5</v>
      </c>
      <c r="H202" s="109">
        <f t="shared" ref="H202:I202" si="73">H204+H203</f>
        <v>0</v>
      </c>
      <c r="I202" s="109">
        <f t="shared" si="73"/>
        <v>0</v>
      </c>
    </row>
    <row r="203" spans="1:14" s="3" customFormat="1" ht="33.75" hidden="1" customHeight="1">
      <c r="A203" s="88"/>
      <c r="B203" s="96" t="s">
        <v>211</v>
      </c>
      <c r="C203" s="80" t="s">
        <v>20</v>
      </c>
      <c r="D203" s="80" t="s">
        <v>43</v>
      </c>
      <c r="E203" s="80" t="s">
        <v>149</v>
      </c>
      <c r="F203" s="80" t="s">
        <v>31</v>
      </c>
      <c r="G203" s="81"/>
      <c r="H203" s="109"/>
      <c r="I203" s="109"/>
    </row>
    <row r="204" spans="1:14" s="3" customFormat="1" ht="33" customHeight="1">
      <c r="A204" s="121"/>
      <c r="B204" s="129" t="s">
        <v>211</v>
      </c>
      <c r="C204" s="40" t="s">
        <v>20</v>
      </c>
      <c r="D204" s="40" t="s">
        <v>43</v>
      </c>
      <c r="E204" s="40" t="s">
        <v>257</v>
      </c>
      <c r="F204" s="40" t="s">
        <v>34</v>
      </c>
      <c r="G204" s="134">
        <v>254.5</v>
      </c>
      <c r="H204" s="134">
        <v>0</v>
      </c>
      <c r="I204" s="134">
        <v>0</v>
      </c>
    </row>
    <row r="205" spans="1:14" s="3" customFormat="1" ht="20.25" customHeight="1">
      <c r="A205" s="121"/>
      <c r="B205" s="146" t="s">
        <v>163</v>
      </c>
      <c r="C205" s="54" t="s">
        <v>21</v>
      </c>
      <c r="D205" s="54"/>
      <c r="E205" s="59"/>
      <c r="F205" s="60"/>
      <c r="G205" s="131">
        <f>G206</f>
        <v>9.8000000000000007</v>
      </c>
      <c r="H205" s="108">
        <f t="shared" ref="H205:I209" si="74">H206</f>
        <v>5.8</v>
      </c>
      <c r="I205" s="87">
        <f t="shared" si="74"/>
        <v>2</v>
      </c>
    </row>
    <row r="206" spans="1:14" s="3" customFormat="1" ht="35.25" customHeight="1">
      <c r="A206" s="121"/>
      <c r="B206" s="130" t="s">
        <v>168</v>
      </c>
      <c r="C206" s="122" t="s">
        <v>21</v>
      </c>
      <c r="D206" s="122" t="s">
        <v>42</v>
      </c>
      <c r="E206" s="123"/>
      <c r="F206" s="124"/>
      <c r="G206" s="132">
        <f>G207</f>
        <v>9.8000000000000007</v>
      </c>
      <c r="H206" s="125">
        <f t="shared" si="74"/>
        <v>5.8</v>
      </c>
      <c r="I206" s="133">
        <f t="shared" si="74"/>
        <v>2</v>
      </c>
    </row>
    <row r="207" spans="1:14" s="3" customFormat="1" ht="62.4">
      <c r="A207" s="88"/>
      <c r="B207" s="153" t="s">
        <v>83</v>
      </c>
      <c r="C207" s="126" t="s">
        <v>21</v>
      </c>
      <c r="D207" s="126" t="s">
        <v>42</v>
      </c>
      <c r="E207" s="127" t="s">
        <v>66</v>
      </c>
      <c r="F207" s="128"/>
      <c r="G207" s="128">
        <f>G208</f>
        <v>9.8000000000000007</v>
      </c>
      <c r="H207" s="128">
        <f t="shared" si="74"/>
        <v>5.8</v>
      </c>
      <c r="I207" s="128">
        <f t="shared" si="74"/>
        <v>2</v>
      </c>
    </row>
    <row r="208" spans="1:14" s="3" customFormat="1" ht="35.25" customHeight="1">
      <c r="A208" s="88"/>
      <c r="B208" s="96" t="s">
        <v>65</v>
      </c>
      <c r="C208" s="27" t="s">
        <v>21</v>
      </c>
      <c r="D208" s="27" t="s">
        <v>42</v>
      </c>
      <c r="E208" s="17" t="s">
        <v>67</v>
      </c>
      <c r="F208" s="57"/>
      <c r="G208" s="57">
        <f>G209</f>
        <v>9.8000000000000007</v>
      </c>
      <c r="H208" s="107">
        <f t="shared" si="74"/>
        <v>5.8</v>
      </c>
      <c r="I208" s="107">
        <f t="shared" si="74"/>
        <v>2</v>
      </c>
    </row>
    <row r="209" spans="1:9" s="3" customFormat="1" ht="31.2">
      <c r="A209" s="88"/>
      <c r="B209" s="96" t="s">
        <v>169</v>
      </c>
      <c r="C209" s="27" t="s">
        <v>21</v>
      </c>
      <c r="D209" s="27" t="s">
        <v>42</v>
      </c>
      <c r="E209" s="17" t="s">
        <v>254</v>
      </c>
      <c r="F209" s="57"/>
      <c r="G209" s="57">
        <f>G210</f>
        <v>9.8000000000000007</v>
      </c>
      <c r="H209" s="107">
        <f t="shared" si="74"/>
        <v>5.8</v>
      </c>
      <c r="I209" s="107">
        <f t="shared" si="74"/>
        <v>2</v>
      </c>
    </row>
    <row r="210" spans="1:9" s="3" customFormat="1" ht="31.2">
      <c r="A210" s="88"/>
      <c r="B210" s="96" t="s">
        <v>170</v>
      </c>
      <c r="C210" s="27" t="s">
        <v>21</v>
      </c>
      <c r="D210" s="27" t="s">
        <v>42</v>
      </c>
      <c r="E210" s="17" t="s">
        <v>253</v>
      </c>
      <c r="F210" s="57">
        <v>700</v>
      </c>
      <c r="G210" s="107">
        <v>9.8000000000000007</v>
      </c>
      <c r="H210" s="107">
        <v>5.8</v>
      </c>
      <c r="I210" s="107">
        <v>2</v>
      </c>
    </row>
    <row r="211" spans="1:9" s="3" customFormat="1">
      <c r="B211" s="11"/>
      <c r="C211" s="35"/>
      <c r="D211" s="35"/>
      <c r="E211" s="32"/>
      <c r="F211" s="11"/>
      <c r="G211" s="11"/>
    </row>
    <row r="212" spans="1:9" s="3" customFormat="1">
      <c r="B212" s="11"/>
      <c r="C212" s="35"/>
      <c r="D212" s="35"/>
      <c r="E212" s="32"/>
      <c r="F212" s="11"/>
      <c r="G212" s="11"/>
    </row>
    <row r="213" spans="1:9" s="3" customFormat="1">
      <c r="B213" s="11"/>
      <c r="C213" s="35"/>
      <c r="D213" s="35"/>
      <c r="E213" s="32"/>
      <c r="F213" s="11"/>
      <c r="G213" s="11"/>
    </row>
    <row r="214" spans="1:9" s="3" customFormat="1">
      <c r="B214" s="11"/>
      <c r="C214" s="35"/>
      <c r="D214" s="35"/>
      <c r="E214" s="32"/>
      <c r="F214" s="11"/>
      <c r="G214" s="11"/>
    </row>
    <row r="215" spans="1:9" s="3" customFormat="1">
      <c r="B215" s="11"/>
      <c r="C215" s="35"/>
      <c r="D215" s="35"/>
      <c r="E215" s="32"/>
      <c r="F215" s="11"/>
      <c r="G215" s="11"/>
    </row>
    <row r="216" spans="1:9" s="3" customFormat="1">
      <c r="B216" s="11"/>
      <c r="C216" s="35"/>
      <c r="D216" s="35"/>
      <c r="E216" s="32"/>
      <c r="F216" s="11"/>
      <c r="G216" s="11"/>
    </row>
    <row r="217" spans="1:9" s="3" customFormat="1">
      <c r="B217" s="11"/>
      <c r="C217" s="35"/>
      <c r="D217" s="35"/>
      <c r="E217" s="32"/>
      <c r="F217" s="11"/>
      <c r="G217" s="11"/>
    </row>
    <row r="218" spans="1:9" s="3" customFormat="1">
      <c r="B218" s="11"/>
      <c r="C218" s="35"/>
      <c r="D218" s="35"/>
      <c r="E218" s="32"/>
      <c r="F218" s="11"/>
      <c r="G218" s="11"/>
    </row>
    <row r="219" spans="1:9" s="3" customFormat="1">
      <c r="B219" s="11"/>
      <c r="C219" s="35"/>
      <c r="D219" s="35"/>
      <c r="E219" s="32"/>
      <c r="F219" s="11"/>
      <c r="G219" s="11"/>
    </row>
    <row r="220" spans="1:9" s="3" customFormat="1">
      <c r="B220" s="11"/>
      <c r="C220" s="35"/>
      <c r="D220" s="35"/>
      <c r="E220" s="32"/>
      <c r="F220" s="11"/>
      <c r="G220" s="11"/>
    </row>
    <row r="221" spans="1:9" s="3" customFormat="1">
      <c r="B221" s="11"/>
      <c r="C221" s="35"/>
      <c r="D221" s="35"/>
      <c r="E221" s="32"/>
      <c r="F221" s="11"/>
      <c r="G221" s="11"/>
    </row>
    <row r="222" spans="1:9" s="3" customFormat="1">
      <c r="B222" s="11"/>
      <c r="C222" s="35"/>
      <c r="D222" s="35"/>
      <c r="E222" s="32"/>
      <c r="F222" s="11"/>
      <c r="G222" s="11"/>
    </row>
    <row r="223" spans="1:9" s="3" customFormat="1">
      <c r="B223" s="11"/>
      <c r="C223" s="35"/>
      <c r="D223" s="35"/>
      <c r="E223" s="32"/>
      <c r="F223" s="11"/>
      <c r="G223" s="11"/>
    </row>
    <row r="224" spans="1:9" s="3" customFormat="1">
      <c r="B224" s="11"/>
      <c r="C224" s="35"/>
      <c r="D224" s="35"/>
      <c r="E224" s="32"/>
      <c r="F224" s="11"/>
      <c r="G224" s="11"/>
    </row>
    <row r="225" spans="2:7" s="3" customFormat="1">
      <c r="B225" s="11"/>
      <c r="C225" s="35"/>
      <c r="D225" s="35"/>
      <c r="E225" s="32"/>
      <c r="F225" s="11"/>
      <c r="G225" s="11"/>
    </row>
    <row r="226" spans="2:7" s="3" customFormat="1">
      <c r="B226" s="11"/>
      <c r="C226" s="35"/>
      <c r="D226" s="35"/>
      <c r="E226" s="32"/>
      <c r="F226" s="11"/>
      <c r="G226" s="11"/>
    </row>
    <row r="227" spans="2:7" s="3" customFormat="1">
      <c r="B227" s="11"/>
      <c r="C227" s="35"/>
      <c r="D227" s="35"/>
      <c r="E227" s="32"/>
      <c r="F227" s="11"/>
      <c r="G227" s="11"/>
    </row>
    <row r="228" spans="2:7" s="3" customFormat="1">
      <c r="B228" s="11"/>
      <c r="C228" s="35"/>
      <c r="D228" s="35"/>
      <c r="E228" s="32"/>
      <c r="F228" s="11"/>
      <c r="G228" s="11"/>
    </row>
    <row r="229" spans="2:7" s="3" customFormat="1">
      <c r="C229" s="35"/>
      <c r="D229" s="35"/>
      <c r="E229" s="32"/>
      <c r="F229" s="11"/>
      <c r="G229" s="11"/>
    </row>
    <row r="230" spans="2:7" s="3" customFormat="1">
      <c r="B230" s="11"/>
      <c r="C230" s="35"/>
      <c r="D230" s="35"/>
      <c r="E230" s="32"/>
      <c r="F230" s="11"/>
      <c r="G230" s="11"/>
    </row>
    <row r="231" spans="2:7" s="3" customFormat="1">
      <c r="B231" s="11"/>
      <c r="C231" s="35"/>
      <c r="D231" s="35"/>
      <c r="E231" s="32"/>
      <c r="F231" s="11"/>
      <c r="G231" s="11"/>
    </row>
    <row r="232" spans="2:7" s="3" customFormat="1">
      <c r="B232" s="11"/>
      <c r="C232" s="35"/>
      <c r="D232" s="35"/>
      <c r="E232" s="32"/>
      <c r="F232" s="11"/>
      <c r="G232" s="11"/>
    </row>
    <row r="233" spans="2:7" s="3" customFormat="1">
      <c r="B233" s="11"/>
      <c r="C233" s="35"/>
      <c r="D233" s="35"/>
      <c r="E233" s="32"/>
      <c r="F233" s="11"/>
      <c r="G233" s="11"/>
    </row>
    <row r="234" spans="2:7" s="3" customFormat="1">
      <c r="B234" s="11"/>
      <c r="C234" s="35"/>
      <c r="D234" s="35"/>
      <c r="E234" s="32"/>
      <c r="F234" s="11"/>
      <c r="G234" s="11"/>
    </row>
    <row r="235" spans="2:7" s="3" customFormat="1">
      <c r="B235" s="11"/>
      <c r="C235" s="35"/>
      <c r="D235" s="35"/>
      <c r="E235" s="32"/>
      <c r="F235" s="11"/>
      <c r="G235" s="11"/>
    </row>
    <row r="236" spans="2:7" s="3" customFormat="1">
      <c r="B236" s="11"/>
      <c r="C236" s="35"/>
      <c r="D236" s="35"/>
      <c r="E236" s="32"/>
      <c r="F236" s="11"/>
      <c r="G236" s="11"/>
    </row>
    <row r="237" spans="2:7" s="3" customFormat="1">
      <c r="B237" s="11"/>
      <c r="C237" s="35"/>
      <c r="D237" s="35"/>
      <c r="E237" s="32"/>
      <c r="F237" s="11"/>
      <c r="G237" s="11"/>
    </row>
    <row r="238" spans="2:7" s="3" customFormat="1">
      <c r="B238" s="11"/>
      <c r="C238" s="35"/>
      <c r="D238" s="35"/>
      <c r="E238" s="32"/>
      <c r="F238" s="11"/>
      <c r="G238" s="11"/>
    </row>
    <row r="239" spans="2:7" s="3" customFormat="1">
      <c r="B239" s="11"/>
      <c r="C239" s="35"/>
      <c r="D239" s="35"/>
      <c r="E239" s="32"/>
      <c r="F239" s="11"/>
      <c r="G239" s="11"/>
    </row>
    <row r="240" spans="2:7" s="3" customFormat="1">
      <c r="B240" s="11"/>
      <c r="C240" s="35"/>
      <c r="D240" s="35"/>
      <c r="E240" s="32"/>
      <c r="F240" s="11"/>
      <c r="G240" s="11"/>
    </row>
    <row r="241" spans="2:7" s="3" customFormat="1">
      <c r="B241" s="11"/>
      <c r="C241" s="35"/>
      <c r="D241" s="35"/>
      <c r="E241" s="32"/>
      <c r="F241" s="11"/>
      <c r="G241" s="11"/>
    </row>
    <row r="242" spans="2:7" s="3" customFormat="1">
      <c r="B242" s="11"/>
      <c r="C242" s="35"/>
      <c r="D242" s="35"/>
      <c r="E242" s="32"/>
      <c r="F242" s="11"/>
      <c r="G242" s="11"/>
    </row>
    <row r="243" spans="2:7" s="3" customFormat="1">
      <c r="B243" s="11"/>
      <c r="C243" s="35"/>
      <c r="D243" s="35"/>
      <c r="E243" s="32"/>
      <c r="F243" s="11"/>
      <c r="G243" s="11"/>
    </row>
    <row r="244" spans="2:7" s="3" customFormat="1">
      <c r="B244" s="11"/>
      <c r="C244" s="35"/>
      <c r="D244" s="35"/>
      <c r="E244" s="32"/>
      <c r="F244" s="11"/>
      <c r="G244" s="11"/>
    </row>
    <row r="245" spans="2:7" s="3" customFormat="1">
      <c r="B245" s="11"/>
      <c r="C245" s="35"/>
      <c r="D245" s="35"/>
      <c r="E245" s="32"/>
      <c r="F245" s="11"/>
      <c r="G245" s="11"/>
    </row>
    <row r="246" spans="2:7" s="3" customFormat="1">
      <c r="B246" s="11"/>
      <c r="C246" s="35"/>
      <c r="D246" s="35"/>
      <c r="E246" s="32"/>
      <c r="F246" s="11"/>
      <c r="G246" s="11"/>
    </row>
    <row r="247" spans="2:7" s="3" customFormat="1">
      <c r="B247" s="11"/>
      <c r="C247" s="35"/>
      <c r="D247" s="35"/>
      <c r="E247" s="32"/>
      <c r="F247" s="11"/>
      <c r="G247" s="11"/>
    </row>
    <row r="248" spans="2:7" s="3" customFormat="1">
      <c r="B248" s="11"/>
      <c r="C248" s="35"/>
      <c r="D248" s="35"/>
      <c r="E248" s="32"/>
      <c r="F248" s="11"/>
      <c r="G248" s="11"/>
    </row>
    <row r="249" spans="2:7" s="3" customFormat="1">
      <c r="B249" s="11"/>
      <c r="C249" s="35"/>
      <c r="D249" s="35"/>
      <c r="E249" s="32"/>
      <c r="F249" s="11"/>
      <c r="G249" s="11"/>
    </row>
  </sheetData>
  <mergeCells count="6">
    <mergeCell ref="H7:I7"/>
    <mergeCell ref="B1:I1"/>
    <mergeCell ref="B2:I2"/>
    <mergeCell ref="B3:I3"/>
    <mergeCell ref="B4:I4"/>
    <mergeCell ref="B6:I6"/>
  </mergeCells>
  <phoneticPr fontId="0" type="noConversion"/>
  <pageMargins left="0.9055118110236221" right="0.23622047244094491" top="0.74803149606299213" bottom="0.35433070866141736" header="0.59055118110236227" footer="0.51181102362204722"/>
  <pageSetup paperSize="9" scale="65" fitToHeight="1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Лист1!_ftn4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Irina</cp:lastModifiedBy>
  <cp:lastPrinted>2022-01-24T08:54:42Z</cp:lastPrinted>
  <dcterms:created xsi:type="dcterms:W3CDTF">2007-10-17T07:23:09Z</dcterms:created>
  <dcterms:modified xsi:type="dcterms:W3CDTF">2023-12-24T21:16:30Z</dcterms:modified>
</cp:coreProperties>
</file>